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defaultThemeVersion="202300"/>
  <mc:AlternateContent xmlns:mc="http://schemas.openxmlformats.org/markup-compatibility/2006">
    <mc:Choice Requires="x15">
      <x15ac:absPath xmlns:x15ac="http://schemas.microsoft.com/office/spreadsheetml/2010/11/ac" url="C:\Users\WillBrownsberger\Downloads\"/>
    </mc:Choice>
  </mc:AlternateContent>
  <xr:revisionPtr revIDLastSave="0" documentId="13_ncr:1_{64C9B107-CB3D-424E-866B-FE847A611224}" xr6:coauthVersionLast="47" xr6:coauthVersionMax="47" xr10:uidLastSave="{00000000-0000-0000-0000-000000000000}"/>
  <bookViews>
    <workbookView xWindow="9975" yWindow="615" windowWidth="32040" windowHeight="19890" tabRatio="500" xr2:uid="{00000000-000D-0000-FFFF-FFFF00000000}"/>
  </bookViews>
  <sheets>
    <sheet name="Annex ex US" sheetId="1" r:id="rId1"/>
    <sheet name="Target from Annex B"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1" l="1"/>
  <c r="D8" i="2"/>
  <c r="D7" i="2"/>
  <c r="D6" i="2"/>
  <c r="D5" i="2"/>
  <c r="D4" i="2"/>
  <c r="D3" i="2"/>
  <c r="B9" i="2"/>
  <c r="D9" i="2" s="1"/>
  <c r="L4" i="1"/>
  <c r="AH5" i="1"/>
  <c r="AG5" i="1"/>
  <c r="AF5" i="1"/>
  <c r="AE5" i="1"/>
  <c r="AD5" i="1"/>
  <c r="AC5" i="1"/>
  <c r="AB5" i="1"/>
  <c r="AA5" i="1"/>
  <c r="Z5" i="1"/>
  <c r="Y5" i="1"/>
  <c r="X5" i="1"/>
  <c r="W5" i="1"/>
  <c r="V5" i="1"/>
  <c r="U5" i="1"/>
  <c r="T5" i="1"/>
  <c r="S5" i="1"/>
  <c r="R5" i="1"/>
  <c r="Q5" i="1"/>
  <c r="Q8" i="1" s="1"/>
  <c r="P5" i="1"/>
  <c r="O5" i="1"/>
  <c r="N5" i="1"/>
  <c r="M5" i="1"/>
  <c r="M8" i="1" s="1"/>
  <c r="L5" i="1"/>
  <c r="K5" i="1"/>
  <c r="J5" i="1"/>
  <c r="I5" i="1"/>
  <c r="H5" i="1"/>
  <c r="G5" i="1"/>
  <c r="F5" i="1"/>
  <c r="E5" i="1"/>
  <c r="D5" i="1"/>
  <c r="C5" i="1"/>
  <c r="AH4" i="1"/>
  <c r="AG4" i="1"/>
  <c r="AF4" i="1"/>
  <c r="AE4" i="1"/>
  <c r="AD4" i="1"/>
  <c r="AC4" i="1"/>
  <c r="AB4" i="1"/>
  <c r="AA4" i="1"/>
  <c r="Z4" i="1"/>
  <c r="Y4" i="1"/>
  <c r="X4" i="1"/>
  <c r="W4" i="1"/>
  <c r="V4" i="1"/>
  <c r="U4" i="1"/>
  <c r="T4" i="1"/>
  <c r="S4" i="1"/>
  <c r="R4" i="1"/>
  <c r="Q4" i="1"/>
  <c r="P4" i="1"/>
  <c r="O4" i="1"/>
  <c r="N4" i="1"/>
  <c r="M4" i="1"/>
  <c r="K4" i="1"/>
  <c r="J4" i="1"/>
  <c r="I4" i="1"/>
  <c r="H4" i="1"/>
  <c r="G4" i="1"/>
  <c r="F4" i="1"/>
  <c r="E4" i="1"/>
  <c r="D4" i="1"/>
  <c r="C4" i="1"/>
  <c r="B5" i="1"/>
  <c r="B4" i="1"/>
  <c r="AH54" i="1"/>
  <c r="AG54" i="1"/>
  <c r="AF54" i="1"/>
  <c r="AE54" i="1"/>
  <c r="AD54" i="1"/>
  <c r="AC54" i="1"/>
  <c r="AB54" i="1"/>
  <c r="AA54" i="1"/>
  <c r="Z54" i="1"/>
  <c r="Y54" i="1"/>
  <c r="X54" i="1"/>
  <c r="W54" i="1"/>
  <c r="V54" i="1"/>
  <c r="U54" i="1"/>
  <c r="T54" i="1"/>
  <c r="S54" i="1"/>
  <c r="R54" i="1"/>
  <c r="Q54" i="1"/>
  <c r="P54" i="1"/>
  <c r="O54" i="1"/>
  <c r="N54" i="1"/>
  <c r="M54" i="1"/>
  <c r="L54" i="1"/>
  <c r="K54" i="1"/>
  <c r="J54" i="1"/>
  <c r="I54" i="1"/>
  <c r="H54" i="1"/>
  <c r="G54" i="1"/>
  <c r="F54" i="1"/>
  <c r="E54" i="1"/>
  <c r="D54" i="1"/>
  <c r="C54" i="1"/>
  <c r="B54" i="1"/>
  <c r="D10" i="2" l="1"/>
  <c r="C10" i="2" s="1"/>
  <c r="Y7" i="1"/>
  <c r="U7" i="1"/>
  <c r="Z7" i="1"/>
  <c r="AC7" i="1"/>
  <c r="AB7" i="1"/>
  <c r="C7" i="1"/>
  <c r="R8" i="1"/>
  <c r="AA7" i="1"/>
  <c r="D7" i="1"/>
  <c r="E7" i="1"/>
  <c r="AD7" i="1"/>
  <c r="V8" i="1"/>
  <c r="F7" i="1"/>
  <c r="AE7" i="1"/>
  <c r="W8" i="1"/>
  <c r="AF7" i="1"/>
  <c r="X8" i="1"/>
  <c r="G7" i="1"/>
  <c r="H7" i="1"/>
  <c r="AG7" i="1"/>
  <c r="I7" i="1"/>
  <c r="AH7" i="1"/>
  <c r="Z8" i="1"/>
  <c r="J7" i="1"/>
  <c r="AA8" i="1"/>
  <c r="K7" i="1"/>
  <c r="P7" i="1"/>
  <c r="H8" i="1"/>
  <c r="AF8" i="1"/>
  <c r="Q7" i="1"/>
  <c r="I8" i="1"/>
  <c r="AG8" i="1"/>
  <c r="R7" i="1"/>
  <c r="J8" i="1"/>
  <c r="AH8" i="1"/>
  <c r="S7" i="1"/>
  <c r="K8" i="1"/>
  <c r="L7" i="1"/>
  <c r="T7" i="1"/>
  <c r="L8" i="1"/>
  <c r="V7" i="1"/>
  <c r="N8" i="1"/>
  <c r="W7" i="1"/>
  <c r="O8" i="1"/>
  <c r="X7" i="1"/>
  <c r="P8" i="1"/>
  <c r="C8" i="1"/>
  <c r="T8" i="1"/>
  <c r="U8" i="1"/>
  <c r="Y8" i="1"/>
  <c r="D8" i="1"/>
  <c r="AB8" i="1"/>
  <c r="M7" i="1"/>
  <c r="E8" i="1"/>
  <c r="AC8" i="1"/>
  <c r="N7" i="1"/>
  <c r="F8" i="1"/>
  <c r="AD8" i="1"/>
  <c r="O7" i="1"/>
  <c r="G8" i="1"/>
  <c r="AE8" i="1"/>
  <c r="S8" i="1"/>
</calcChain>
</file>

<file path=xl/sharedStrings.xml><?xml version="1.0" encoding="utf-8"?>
<sst xmlns="http://schemas.openxmlformats.org/spreadsheetml/2006/main" count="219" uniqueCount="70">
  <si>
    <t>Annual greenhouse gas (GHG) emissions for Annex I non-EIT, in kt CO₂ equivalent</t>
  </si>
  <si>
    <t>Category</t>
  </si>
  <si>
    <t>Base year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</si>
  <si>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</si>
  <si>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</si>
  <si>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</si>
  <si>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</si>
  <si>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</si>
  <si>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</si>
  <si>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</si>
  <si>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</si>
  <si>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</si>
  <si>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</si>
  <si>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</si>
  <si>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</si>
  <si>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</si>
  <si>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</si>
  <si>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</si>
  <si>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</si>
  <si>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</si>
  <si>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</si>
  <si>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</si>
  <si>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</si>
  <si>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</si>
  <si>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</si>
  <si>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</si>
  <si>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</si>
  <si>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</si>
  <si>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</si>
  <si>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</si>
  <si>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</si>
  <si>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</si>
  <si>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</si>
  <si>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</si>
  <si>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Last Inventory Year (2021)</t>
  </si>
  <si>
    <t>Total GHG emissions without LULUCF including indirect CO₂</t>
  </si>
  <si>
    <t>Total GHG emissions with LULUCF including indirect CO₂</t>
  </si>
  <si>
    <t>Total GHG emissions without LULUCF</t>
  </si>
  <si>
    <t>Total GHG emissions with LULUCF</t>
  </si>
  <si>
    <t>Source: UNFCCC GHG Data Interface</t>
  </si>
  <si>
    <t>Note 1: The reporting and review requirements for GHG inventories are different for Annex I and non-Annex I Parties. The definition format of data for emissions/removals from the forestry sector is different for Annex I and non-Annex I Parties.</t>
  </si>
  <si>
    <t>Note 2: Base year data in the data interface relate to the base year under the Climate Change Convention (UNFCCC).  The base year under the Convention is defined slightly different than the base year under the Kyoto Protocol.</t>
  </si>
  <si>
    <t>Note 3: Some non-Annex I Parties submitted their GHG inventory data using  the format of the 2006 IPCC Guidelines in reporting GHG emissions/removals.  For this reason, these data could not be included in the data interface.  However, the data are available in the national communications (Albania, Algeria, Andorra, Angola,  Antigua and Barbuda, Armenia, Azerbaijan, Bahrain, Bangladesh, Belize, Bhutan, Bosnia and Herzegovina, Brazil, Brunei Darussalam, Burkina Faso, Cabo Verde, Cambodia, China, Cook Islands, Costa Rica,  Côte d'Ivoire, Colombia, Cuba, Equatorial Guinea, Eswatini, Ethiopia, Fiji, Gabon, Gambia, Georgia, Ghana, Grenada, Guatemala, Honduras, Indonesia, Iran, Jamaica, Jordan, Kuwait, Lao People's Democratic Republic, Lebanon, Lesotho,  Malaysia, Mauritania, Mauritius, Mexico, Micronesia, Mongolia, Montenegro, Morocco, Namibia, Nepal, Nicaragua, Nigeria, North Macedonia, Panama, Paraguay, Oman,  Republic of Moldova, Rwanda, Samoa, Saudi Arabia, Serbia, Seychelles, Sierra Leone, Singapore, Somalia,  South Africa, Sri Lanka, Suriname, Tajikistan, Timor-Leste, Trinidad and Tobago, Tunisia, Uganda, United Arab Emirates, Uruguay, Vanuatu, Venezuela, Viet Nam, Zambia and Zimbabwe)  and biennial update reports (Afghanistan, Albania, Algeria, Andorra, Antigua and Barbuda, Argentina, Armenia, Azerbaijan, Bahamas, Belize, Benin, Bhutan, Bosnia and Herzegovina, Burundi, Cambodia, Central African Republic, Chile, China,  Colombia, Costa Rica, Côte d'Ivoire, Democratic Republic of the Congo, Dominican Republic, Egypt, El Salvador, Gabon, Georgia, Ghana, Guatemala, Guinea, Guinea-Bissau, Guyana, Honduras, India, Indonesia, Jordan, Kyrgyzstan,  Laos Peoples Republic, Lesotho, Liberia, Malawi, Malaysia, Mali, Mauritania, Mauritius, Mexico,  Micronesia, Mongolia, Montenegro, Morocco, Namibia, Nicaragua, Niger, Nigeria, North Macedonia, Oman, Pakistan, Panama, Paraguay, Papua New Guinea, Peru, Republic of Korea, Republic of Moldova, Rwanda, Saint Kitts and Nevis, Saint Lucia,  Sao Tome and Principe, Serbia, Seychelles, Singapore, Somalia, South Africa, Suriname, Tajikistan, Thailand, Togo, Trinidad and Tobago, Tunisia, Uganda, United Arab Emirates, Uruguay, Uzbekistan, Viet Nam, and Zambia).</t>
  </si>
  <si>
    <t>Note 4: – means "No data available"</t>
  </si>
  <si>
    <t>Note 5: Data displayed on the data interface are "as received" from Parties. The publication of Party submissions on this website does not imply the expression of any opinion whatsoever on the part of the UNFCCC or the Secretariat of the United Nations concerning the legal status of any country, territory, city or area or of its authorities, or concerning the delimitation of its frontiers or boundaries as may be referred to in any of the submissions.</t>
  </si>
  <si>
    <t>Note 6: Data expressed in CO2 equivalent are in accordance with the global warming potential values (GWPs) used by Parties in their submission. Please refer to the “Notes on GHG data” available on the UNFCCC website for additional information.</t>
  </si>
  <si>
    <t>Note 7: Data displayed for Australia reflects their GHG Inventory submission on 16 September 2022. The latest data submitted by Australia in 2023, including the CRT and NIR submission made under the Paris Agreement, are available on the UNFCCC website.</t>
  </si>
  <si>
    <t>Report produced on Saturday, 29 November 2025 20:43:39 CET</t>
  </si>
  <si>
    <t>Query results for  — Party: Annex I non-EIT* — Years: All years — Category: Totals — Gas: Aggregate GHGs — Unit: kt CO₂ equivalent</t>
  </si>
  <si>
    <t>Note 2: Base year data in the data interface relate to the base year under the Climate Change Convention (UNFCCC).  The base year under the Convention is defined slightly different than the base year under the Kyoto Protocol.*</t>
  </si>
  <si>
    <t>* NOTE (WB):  EIT economies are the Eastern Block economies in transition to market economies -- these economies were allowed to select different base years under Kyoto, Article 3 paragraph 5.</t>
  </si>
  <si>
    <t>Annual greenhouse gas (GHG) emissions for United States of America, in kt CO₂ equivalent</t>
  </si>
  <si>
    <t>Query results for  — Party: United States of America — Years: All years — Category: Totals — Gas: Aggregate GHGs — Unit: kt CO₂ equivalent</t>
  </si>
  <si>
    <t>NA</t>
  </si>
  <si>
    <t>Report produced on Saturday, 29 November 2025 20:55:12 CET</t>
  </si>
  <si>
    <t>FROM EPA for comparison</t>
  </si>
  <si>
    <t>EPA as % of UN</t>
  </si>
  <si>
    <t>Annex I non-EIT less US</t>
  </si>
  <si>
    <t>Above/Below  1990</t>
  </si>
  <si>
    <t>https://di.unfccc.int/detailed_data_by_party</t>
  </si>
  <si>
    <t>Australia</t>
  </si>
  <si>
    <t>Canada</t>
  </si>
  <si>
    <t>Iceland</t>
  </si>
  <si>
    <t>Japan</t>
  </si>
  <si>
    <t>New Zealand</t>
  </si>
  <si>
    <t>Norway</t>
  </si>
  <si>
    <t>Target (2008-2012, average)</t>
  </si>
  <si>
    <t>Effective Group target</t>
  </si>
  <si>
    <t>All other Annex 1 non-EIT</t>
  </si>
  <si>
    <t>Annex I non-EIT except US 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</si>
</sst>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6" x14ac:knownFonts="1">
    <font>
      <sz val="11"/>
      <name val="Calibri"/>
    </font>
    <font>
      <b/>
      <sz val="11"/>
      <name val="Calibri"/>
      <family val="2"/>
    </font>
    <font>
      <sz val="11"/>
      <name val="Calibri"/>
      <family val="2"/>
    </font>
    <font>
      <sz val="11"/>
      <color rgb="FF006100"/>
      <name val="Aptos Narrow"/>
      <family val="2"/>
      <scheme val="minor"/>
    </font>
    <font>
      <sz val="11"/>
      <name val="Calibri"/>
    </font>
    <font>
      <sz val="9"/>
      <color rgb="FF000000"/>
      <name val="Arial"/>
      <family val="2"/>
    </font>
  </fonts>
  <fills count="4">
    <fill>
      <patternFill patternType="none"/>
    </fill>
    <fill>
      <patternFill patternType="gray125"/>
    </fill>
    <fill>
      <patternFill patternType="solid">
        <fgColor rgb="FFC6EFCE"/>
      </patternFill>
    </fill>
    <fill>
      <patternFill patternType="solid">
        <fgColor theme="6" tint="0.79998168889431442"/>
        <bgColor indexed="64"/>
      </patternFill>
    </fill>
  </fills>
  <borders count="1">
    <border>
      <left/>
      <right/>
      <top/>
      <bottom/>
      <diagonal/>
    </border>
  </borders>
  <cellStyleXfs count="5">
    <xf numFmtId="0" fontId="0" fillId="0" borderId="0"/>
    <xf numFmtId="9" fontId="2" fillId="0" borderId="0" applyFont="0" applyFill="0" applyBorder="0" applyAlignment="0" applyProtection="0"/>
    <xf numFmtId="0" fontId="3" fillId="2" borderId="0" applyNumberFormat="0" applyBorder="0" applyAlignment="0" applyProtection="0"/>
    <xf numFmtId="0" fontId="2" fillId="0" borderId="0"/>
    <xf numFmtId="43" fontId="4" fillId="0" borderId="0" applyFont="0" applyFill="0" applyBorder="0" applyAlignment="0" applyProtection="0"/>
  </cellStyleXfs>
  <cellXfs count="22">
    <xf numFmtId="0" fontId="0" fillId="0" borderId="0" xfId="0"/>
    <xf numFmtId="0" fontId="1" fillId="0" borderId="0" xfId="0" applyFont="1"/>
    <xf numFmtId="4" fontId="0" fillId="0" borderId="0" xfId="0" applyNumberFormat="1"/>
    <xf numFmtId="0" fontId="2" fillId="0" borderId="0" xfId="0" applyFont="1"/>
    <xf numFmtId="0" fontId="2" fillId="0" borderId="0" xfId="3"/>
    <xf numFmtId="0" fontId="1" fillId="0" borderId="0" xfId="3" applyFont="1"/>
    <xf numFmtId="0" fontId="2" fillId="0" borderId="0" xfId="3" applyAlignment="1">
      <alignment horizontal="right"/>
    </xf>
    <xf numFmtId="4" fontId="2" fillId="0" borderId="0" xfId="3" applyNumberFormat="1"/>
    <xf numFmtId="164" fontId="2" fillId="0" borderId="0" xfId="1" applyNumberFormat="1"/>
    <xf numFmtId="0" fontId="0" fillId="3" borderId="0" xfId="0" applyFill="1"/>
    <xf numFmtId="0" fontId="2" fillId="3" borderId="0" xfId="3" applyFill="1"/>
    <xf numFmtId="4" fontId="0" fillId="3" borderId="0" xfId="0" applyNumberFormat="1" applyFill="1"/>
    <xf numFmtId="9" fontId="0" fillId="3" borderId="0" xfId="1" applyFont="1" applyFill="1"/>
    <xf numFmtId="9" fontId="3" fillId="3" borderId="0" xfId="2" applyNumberFormat="1" applyFill="1"/>
    <xf numFmtId="0" fontId="1" fillId="3" borderId="0" xfId="0" applyFont="1" applyFill="1"/>
    <xf numFmtId="4" fontId="5" fillId="0" borderId="0" xfId="0" applyNumberFormat="1" applyFont="1"/>
    <xf numFmtId="4" fontId="2" fillId="0" borderId="0" xfId="3" applyNumberFormat="1" applyFont="1"/>
    <xf numFmtId="4" fontId="2" fillId="0" borderId="0" xfId="0" applyNumberFormat="1" applyFont="1"/>
    <xf numFmtId="43" fontId="0" fillId="0" borderId="0" xfId="4" applyFont="1"/>
    <xf numFmtId="43" fontId="0" fillId="0" borderId="0" xfId="0" applyNumberFormat="1"/>
    <xf numFmtId="9" fontId="0" fillId="0" borderId="0" xfId="0" applyNumberFormat="1"/>
    <xf numFmtId="164" fontId="3" fillId="3" borderId="0" xfId="2" applyNumberFormat="1" applyFill="1"/>
  </cellXfs>
  <cellStyles count="5">
    <cellStyle name="Comma" xfId="4" builtinId="3"/>
    <cellStyle name="Good" xfId="2" builtinId="26"/>
    <cellStyle name="Normal" xfId="0" builtinId="0"/>
    <cellStyle name="Normal 2" xfId="3" xr:uid="{655318D6-A2EC-41C4-85CF-21755E854516}"/>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26</xdr:col>
      <xdr:colOff>315135</xdr:colOff>
      <xdr:row>39</xdr:row>
      <xdr:rowOff>96300</xdr:rowOff>
    </xdr:to>
    <xdr:pic>
      <xdr:nvPicPr>
        <xdr:cNvPr id="3" name="Picture 2">
          <a:extLst>
            <a:ext uri="{FF2B5EF4-FFF2-40B4-BE49-F238E27FC236}">
              <a16:creationId xmlns:a16="http://schemas.microsoft.com/office/drawing/2014/main" id="{629C374F-87CD-3BA4-8208-34C563E0460D}"/>
            </a:ext>
          </a:extLst>
        </xdr:cNvPr>
        <xdr:cNvPicPr>
          <a:picLocks noChangeAspect="1"/>
        </xdr:cNvPicPr>
      </xdr:nvPicPr>
      <xdr:blipFill>
        <a:blip xmlns:r="http://schemas.openxmlformats.org/officeDocument/2006/relationships" r:embed="rId1"/>
        <a:stretch>
          <a:fillRect/>
        </a:stretch>
      </xdr:blipFill>
      <xdr:spPr>
        <a:xfrm>
          <a:off x="13449300" y="1524000"/>
          <a:ext cx="5801535" cy="7525800"/>
        </a:xfrm>
        <a:prstGeom prst="rect">
          <a:avLst/>
        </a:prstGeom>
      </xdr:spPr>
    </xdr:pic>
    <xdr:clientData/>
  </xdr:twoCellAnchor>
  <xdr:twoCellAnchor editAs="oneCell">
    <xdr:from>
      <xdr:col>7</xdr:col>
      <xdr:colOff>314325</xdr:colOff>
      <xdr:row>0</xdr:row>
      <xdr:rowOff>0</xdr:rowOff>
    </xdr:from>
    <xdr:to>
      <xdr:col>16</xdr:col>
      <xdr:colOff>572302</xdr:colOff>
      <xdr:row>40</xdr:row>
      <xdr:rowOff>10590</xdr:rowOff>
    </xdr:to>
    <xdr:pic>
      <xdr:nvPicPr>
        <xdr:cNvPr id="4" name="Picture 3">
          <a:extLst>
            <a:ext uri="{FF2B5EF4-FFF2-40B4-BE49-F238E27FC236}">
              <a16:creationId xmlns:a16="http://schemas.microsoft.com/office/drawing/2014/main" id="{C6E7A2DC-C95E-41FA-5FB8-7A2C2B48D4B6}"/>
            </a:ext>
          </a:extLst>
        </xdr:cNvPr>
        <xdr:cNvPicPr>
          <a:picLocks noChangeAspect="1"/>
        </xdr:cNvPicPr>
      </xdr:nvPicPr>
      <xdr:blipFill>
        <a:blip xmlns:r="http://schemas.openxmlformats.org/officeDocument/2006/relationships" r:embed="rId2"/>
        <a:stretch>
          <a:fillRect/>
        </a:stretch>
      </xdr:blipFill>
      <xdr:spPr>
        <a:xfrm>
          <a:off x="7667625" y="1314450"/>
          <a:ext cx="5744377" cy="7630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4"/>
  <sheetViews>
    <sheetView tabSelected="1" workbookViewId="0">
      <selection activeCell="A9" sqref="A9"/>
    </sheetView>
  </sheetViews>
  <sheetFormatPr defaultRowHeight="15" x14ac:dyDescent="0.25"/>
  <cols>
    <col min="1" max="1" width="52" customWidth="1"/>
    <col min="2" max="33" width="23.42578125" customWidth="1"/>
    <col min="34" max="34" width="33.85546875" customWidth="1"/>
  </cols>
  <sheetData>
    <row r="1" spans="1:34" x14ac:dyDescent="0.25">
      <c r="A1" s="1" t="s">
        <v>59</v>
      </c>
    </row>
    <row r="2" spans="1:34"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c r="Y2" s="1" t="s">
        <v>25</v>
      </c>
      <c r="Z2" s="1" t="s">
        <v>26</v>
      </c>
      <c r="AA2" s="1" t="s">
        <v>27</v>
      </c>
      <c r="AB2" s="1" t="s">
        <v>28</v>
      </c>
      <c r="AC2" s="1" t="s">
        <v>29</v>
      </c>
      <c r="AD2" s="1" t="s">
        <v>30</v>
      </c>
      <c r="AE2" s="1" t="s">
        <v>31</v>
      </c>
      <c r="AF2" s="1" t="s">
        <v>32</v>
      </c>
      <c r="AG2" s="1" t="s">
        <v>33</v>
      </c>
      <c r="AH2" s="1" t="s">
        <v>34</v>
      </c>
    </row>
    <row r="3" spans="1:34" s="9" customFormat="1" x14ac:dyDescent="0.25">
      <c r="A3" s="14" t="s">
        <v>57</v>
      </c>
    </row>
    <row r="4" spans="1:34" s="9" customFormat="1" x14ac:dyDescent="0.25">
      <c r="A4" s="10" t="s">
        <v>37</v>
      </c>
      <c r="B4" s="11">
        <f t="shared" ref="B4:AH4" si="0">B18-B40</f>
        <v>6986097.9721078249</v>
      </c>
      <c r="C4" s="11">
        <f t="shared" si="0"/>
        <v>6986097.9721078249</v>
      </c>
      <c r="D4" s="11">
        <f t="shared" si="0"/>
        <v>7026174.0953640509</v>
      </c>
      <c r="E4" s="11">
        <f t="shared" si="0"/>
        <v>6985044.3796918914</v>
      </c>
      <c r="F4" s="11">
        <f t="shared" si="0"/>
        <v>6928679.487109419</v>
      </c>
      <c r="G4" s="11">
        <f t="shared" si="0"/>
        <v>6999017.8949474543</v>
      </c>
      <c r="H4" s="11">
        <f t="shared" si="0"/>
        <v>7100858.4077987885</v>
      </c>
      <c r="I4" s="11">
        <f t="shared" si="0"/>
        <v>7253379.8659774736</v>
      </c>
      <c r="J4" s="11">
        <f t="shared" si="0"/>
        <v>7216565.4767705873</v>
      </c>
      <c r="K4" s="11">
        <f t="shared" si="0"/>
        <v>7209640.4169142423</v>
      </c>
      <c r="L4" s="11">
        <f t="shared" si="0"/>
        <v>7198069.615495638</v>
      </c>
      <c r="M4" s="11">
        <f t="shared" si="0"/>
        <v>7284147.8704230711</v>
      </c>
      <c r="N4" s="11">
        <f t="shared" si="0"/>
        <v>7282060.6875896826</v>
      </c>
      <c r="O4" s="11">
        <f t="shared" si="0"/>
        <v>7299525.6134609133</v>
      </c>
      <c r="P4" s="11">
        <f t="shared" si="0"/>
        <v>7400902.3617239082</v>
      </c>
      <c r="Q4" s="11">
        <f t="shared" si="0"/>
        <v>7417541.7594126351</v>
      </c>
      <c r="R4" s="11">
        <f t="shared" si="0"/>
        <v>7417895.4889931576</v>
      </c>
      <c r="S4" s="11">
        <f t="shared" si="0"/>
        <v>7386728.8342991015</v>
      </c>
      <c r="T4" s="11">
        <f t="shared" si="0"/>
        <v>7423130.09211923</v>
      </c>
      <c r="U4" s="11">
        <f t="shared" si="0"/>
        <v>7238561.9493671162</v>
      </c>
      <c r="V4" s="11">
        <f t="shared" si="0"/>
        <v>6836955.6262819879</v>
      </c>
      <c r="W4" s="11">
        <f t="shared" si="0"/>
        <v>6982421.1835726416</v>
      </c>
      <c r="X4" s="11">
        <f t="shared" si="0"/>
        <v>6907460.2108369656</v>
      </c>
      <c r="Y4" s="11">
        <f t="shared" si="0"/>
        <v>6951101.5144725414</v>
      </c>
      <c r="Z4" s="11">
        <f t="shared" si="0"/>
        <v>6882828.7951769521</v>
      </c>
      <c r="AA4" s="11">
        <f t="shared" si="0"/>
        <v>6678778.2927837828</v>
      </c>
      <c r="AB4" s="11">
        <f t="shared" si="0"/>
        <v>6686147.7854932575</v>
      </c>
      <c r="AC4" s="11">
        <f t="shared" si="0"/>
        <v>6648301.2266307399</v>
      </c>
      <c r="AD4" s="11">
        <f t="shared" si="0"/>
        <v>6660280.1783211436</v>
      </c>
      <c r="AE4" s="11">
        <f t="shared" si="0"/>
        <v>6537367.1893821368</v>
      </c>
      <c r="AF4" s="11">
        <f t="shared" si="0"/>
        <v>6347657.2634517197</v>
      </c>
      <c r="AG4" s="11">
        <f t="shared" si="0"/>
        <v>5922567.0716812555</v>
      </c>
      <c r="AH4" s="11">
        <f t="shared" si="0"/>
        <v>5607963.610357237</v>
      </c>
    </row>
    <row r="5" spans="1:34" s="9" customFormat="1" x14ac:dyDescent="0.25">
      <c r="A5" s="10" t="s">
        <v>38</v>
      </c>
      <c r="B5" s="11">
        <f t="shared" ref="B5:AH5" si="1">B19-B41</f>
        <v>6899743.0666781431</v>
      </c>
      <c r="C5" s="11">
        <f t="shared" si="1"/>
        <v>6899743.0666781431</v>
      </c>
      <c r="D5" s="11">
        <f t="shared" si="1"/>
        <v>6797435.6666775402</v>
      </c>
      <c r="E5" s="11">
        <f t="shared" si="1"/>
        <v>6702762.0382489907</v>
      </c>
      <c r="F5" s="11">
        <f t="shared" si="1"/>
        <v>6626973.0579307461</v>
      </c>
      <c r="G5" s="11">
        <f t="shared" si="1"/>
        <v>6694417.7514450196</v>
      </c>
      <c r="H5" s="11">
        <f t="shared" si="1"/>
        <v>6766352.6833084496</v>
      </c>
      <c r="I5" s="11">
        <f t="shared" si="1"/>
        <v>6897578.8584618978</v>
      </c>
      <c r="J5" s="11">
        <f t="shared" si="1"/>
        <v>6853462.6170419417</v>
      </c>
      <c r="K5" s="11">
        <f t="shared" si="1"/>
        <v>6824889.4324070187</v>
      </c>
      <c r="L5" s="11">
        <f t="shared" si="1"/>
        <v>6804736.5451634582</v>
      </c>
      <c r="M5" s="11">
        <f t="shared" si="1"/>
        <v>6974035.4614657406</v>
      </c>
      <c r="N5" s="11">
        <f t="shared" si="1"/>
        <v>6903557.6555986861</v>
      </c>
      <c r="O5" s="11">
        <f t="shared" si="1"/>
        <v>6987281.2345142579</v>
      </c>
      <c r="P5" s="11">
        <f t="shared" si="1"/>
        <v>7096576.8024998847</v>
      </c>
      <c r="Q5" s="11">
        <f t="shared" si="1"/>
        <v>7062072.1801195769</v>
      </c>
      <c r="R5" s="11">
        <f t="shared" si="1"/>
        <v>7103151.1096935878</v>
      </c>
      <c r="S5" s="11">
        <f t="shared" si="1"/>
        <v>7055701.8087126836</v>
      </c>
      <c r="T5" s="11">
        <f t="shared" si="1"/>
        <v>7149939.7356404942</v>
      </c>
      <c r="U5" s="11">
        <f t="shared" si="1"/>
        <v>6908355.7233578414</v>
      </c>
      <c r="V5" s="11">
        <f t="shared" si="1"/>
        <v>6466086.5348503012</v>
      </c>
      <c r="W5" s="11">
        <f t="shared" si="1"/>
        <v>6621801.6933699418</v>
      </c>
      <c r="X5" s="11">
        <f t="shared" si="1"/>
        <v>6534778.8968038503</v>
      </c>
      <c r="Y5" s="11">
        <f t="shared" si="1"/>
        <v>6561920.9973132415</v>
      </c>
      <c r="Z5" s="11">
        <f t="shared" si="1"/>
        <v>6490591.1297518909</v>
      </c>
      <c r="AA5" s="11">
        <f t="shared" si="1"/>
        <v>6284431.8188818283</v>
      </c>
      <c r="AB5" s="11">
        <f t="shared" si="1"/>
        <v>6325915.6283831047</v>
      </c>
      <c r="AC5" s="11">
        <f t="shared" si="1"/>
        <v>6261525.5266874759</v>
      </c>
      <c r="AD5" s="11">
        <f t="shared" si="1"/>
        <v>6324825.9161191639</v>
      </c>
      <c r="AE5" s="11">
        <f t="shared" si="1"/>
        <v>6192554.6851721387</v>
      </c>
      <c r="AF5" s="11">
        <f t="shared" si="1"/>
        <v>5995325.6652392745</v>
      </c>
      <c r="AG5" s="11">
        <f t="shared" si="1"/>
        <v>5580161.0879641138</v>
      </c>
      <c r="AH5" s="11">
        <f t="shared" si="1"/>
        <v>5328966.86213974</v>
      </c>
    </row>
    <row r="6" spans="1:34" s="9" customFormat="1" x14ac:dyDescent="0.25">
      <c r="A6" s="10" t="s">
        <v>58</v>
      </c>
    </row>
    <row r="7" spans="1:34" s="9" customFormat="1" x14ac:dyDescent="0.25">
      <c r="A7" s="10" t="s">
        <v>37</v>
      </c>
      <c r="C7" s="12">
        <f t="shared" ref="C7:AH7" si="2">C4/$B4-1</f>
        <v>0</v>
      </c>
      <c r="D7" s="12">
        <f t="shared" si="2"/>
        <v>5.7365532828528298E-3</v>
      </c>
      <c r="E7" s="12">
        <f t="shared" si="2"/>
        <v>-1.5081271693295761E-4</v>
      </c>
      <c r="F7" s="12">
        <f t="shared" si="2"/>
        <v>-8.2189636085338025E-3</v>
      </c>
      <c r="G7" s="12">
        <f t="shared" si="2"/>
        <v>1.8493761311697554E-3</v>
      </c>
      <c r="H7" s="12">
        <f t="shared" si="2"/>
        <v>1.6426971987674399E-2</v>
      </c>
      <c r="I7" s="12">
        <f t="shared" si="2"/>
        <v>3.825911044144803E-2</v>
      </c>
      <c r="J7" s="12">
        <f t="shared" si="2"/>
        <v>3.2989446409556589E-2</v>
      </c>
      <c r="K7" s="12">
        <f t="shared" si="2"/>
        <v>3.1998183492260912E-2</v>
      </c>
      <c r="L7" s="12">
        <f t="shared" si="2"/>
        <v>3.0341922520141562E-2</v>
      </c>
      <c r="M7" s="12">
        <f t="shared" si="2"/>
        <v>4.2663286358882724E-2</v>
      </c>
      <c r="N7" s="12">
        <f t="shared" si="2"/>
        <v>4.2364524039527618E-2</v>
      </c>
      <c r="O7" s="12">
        <f t="shared" si="2"/>
        <v>4.4864478368963123E-2</v>
      </c>
      <c r="P7" s="12">
        <f t="shared" si="2"/>
        <v>5.9375690302684081E-2</v>
      </c>
      <c r="Q7" s="12">
        <f t="shared" si="2"/>
        <v>6.1757477353933554E-2</v>
      </c>
      <c r="R7" s="12">
        <f t="shared" si="2"/>
        <v>6.180811070919634E-2</v>
      </c>
      <c r="S7" s="12">
        <f t="shared" si="2"/>
        <v>5.7346871428200163E-2</v>
      </c>
      <c r="T7" s="12">
        <f t="shared" si="2"/>
        <v>6.2557399245797507E-2</v>
      </c>
      <c r="U7" s="12">
        <f t="shared" si="2"/>
        <v>3.6138052782434427E-2</v>
      </c>
      <c r="V7" s="12">
        <f t="shared" si="2"/>
        <v>-2.1348447505501911E-2</v>
      </c>
      <c r="W7" s="12">
        <f t="shared" si="2"/>
        <v>-5.2630074039372587E-4</v>
      </c>
      <c r="X7" s="12">
        <f t="shared" si="2"/>
        <v>-1.1256320994183389E-2</v>
      </c>
      <c r="Y7" s="12">
        <f t="shared" si="2"/>
        <v>-5.0094427211023751E-3</v>
      </c>
      <c r="Z7" s="12">
        <f t="shared" si="2"/>
        <v>-1.4782096864827454E-2</v>
      </c>
      <c r="AA7" s="12">
        <f t="shared" si="2"/>
        <v>-4.3990175996818759E-2</v>
      </c>
      <c r="AB7" s="12">
        <f t="shared" si="2"/>
        <v>-4.2935296328812766E-2</v>
      </c>
      <c r="AC7" s="12">
        <f t="shared" si="2"/>
        <v>-4.8352706593258077E-2</v>
      </c>
      <c r="AD7" s="12">
        <f t="shared" si="2"/>
        <v>-4.6638022410724456E-2</v>
      </c>
      <c r="AE7" s="12">
        <f t="shared" si="2"/>
        <v>-6.4231962465636339E-2</v>
      </c>
      <c r="AF7" s="12">
        <f t="shared" si="2"/>
        <v>-9.1387311086259637E-2</v>
      </c>
      <c r="AG7" s="12">
        <f t="shared" si="2"/>
        <v>-0.15223532573873766</v>
      </c>
      <c r="AH7" s="12">
        <f t="shared" si="2"/>
        <v>-0.19726811265069921</v>
      </c>
    </row>
    <row r="8" spans="1:34" s="9" customFormat="1" x14ac:dyDescent="0.25">
      <c r="A8" s="10" t="s">
        <v>38</v>
      </c>
      <c r="C8" s="12">
        <f t="shared" ref="C8:AH8" si="3">C5/$B5-1</f>
        <v>0</v>
      </c>
      <c r="D8" s="12">
        <f t="shared" si="3"/>
        <v>-1.482771155562157E-2</v>
      </c>
      <c r="E8" s="12">
        <f t="shared" si="3"/>
        <v>-2.8549038207010824E-2</v>
      </c>
      <c r="F8" s="12">
        <f t="shared" si="3"/>
        <v>-3.9533357418006121E-2</v>
      </c>
      <c r="G8" s="12">
        <f t="shared" si="3"/>
        <v>-2.9758400167787191E-2</v>
      </c>
      <c r="H8" s="12">
        <f t="shared" si="3"/>
        <v>-1.9332659503495719E-2</v>
      </c>
      <c r="I8" s="12">
        <f t="shared" si="3"/>
        <v>-3.1366504452856603E-4</v>
      </c>
      <c r="J8" s="12">
        <f t="shared" si="3"/>
        <v>-6.7075613090159525E-3</v>
      </c>
      <c r="K8" s="12">
        <f t="shared" si="3"/>
        <v>-1.0848756764961998E-2</v>
      </c>
      <c r="L8" s="12">
        <f t="shared" si="3"/>
        <v>-1.3769573822757675E-2</v>
      </c>
      <c r="M8" s="12">
        <f t="shared" si="3"/>
        <v>1.0767414680466603E-2</v>
      </c>
      <c r="N8" s="12">
        <f t="shared" si="3"/>
        <v>5.528595606647535E-4</v>
      </c>
      <c r="O8" s="12">
        <f t="shared" si="3"/>
        <v>1.2687163419008218E-2</v>
      </c>
      <c r="P8" s="12">
        <f t="shared" si="3"/>
        <v>2.8527690657401017E-2</v>
      </c>
      <c r="Q8" s="12">
        <f t="shared" si="3"/>
        <v>2.3526834531765628E-2</v>
      </c>
      <c r="R8" s="12">
        <f t="shared" si="3"/>
        <v>2.9480524281808362E-2</v>
      </c>
      <c r="S8" s="12">
        <f t="shared" si="3"/>
        <v>2.2603557919095962E-2</v>
      </c>
      <c r="T8" s="12">
        <f t="shared" si="3"/>
        <v>3.6261737074045453E-2</v>
      </c>
      <c r="U8" s="13">
        <f t="shared" si="3"/>
        <v>1.2482575940098162E-3</v>
      </c>
      <c r="V8" s="13">
        <f t="shared" si="3"/>
        <v>-6.2851113097552536E-2</v>
      </c>
      <c r="W8" s="13">
        <f t="shared" si="3"/>
        <v>-4.0282858451715531E-2</v>
      </c>
      <c r="X8" s="13">
        <f t="shared" si="3"/>
        <v>-5.2895327600945508E-2</v>
      </c>
      <c r="Y8" s="13">
        <f t="shared" si="3"/>
        <v>-4.8961543364765436E-2</v>
      </c>
      <c r="Z8" s="12">
        <f t="shared" si="3"/>
        <v>-5.9299590285067927E-2</v>
      </c>
      <c r="AA8" s="12">
        <f t="shared" si="3"/>
        <v>-8.9178863886674287E-2</v>
      </c>
      <c r="AB8" s="12">
        <f t="shared" si="3"/>
        <v>-8.3166493701236521E-2</v>
      </c>
      <c r="AC8" s="12">
        <f t="shared" si="3"/>
        <v>-9.249873999988445E-2</v>
      </c>
      <c r="AD8" s="12">
        <f t="shared" si="3"/>
        <v>-8.3324428895838687E-2</v>
      </c>
      <c r="AE8" s="12">
        <f t="shared" si="3"/>
        <v>-0.10249488635617809</v>
      </c>
      <c r="AF8" s="12">
        <f t="shared" si="3"/>
        <v>-0.13107986669919536</v>
      </c>
      <c r="AG8" s="12">
        <f t="shared" si="3"/>
        <v>-0.19125088658545331</v>
      </c>
      <c r="AH8" s="12">
        <f t="shared" si="3"/>
        <v>-0.22765720250140387</v>
      </c>
    </row>
    <row r="9" spans="1:34" s="9" customFormat="1" x14ac:dyDescent="0.25">
      <c r="A9" s="10"/>
      <c r="C9" s="12"/>
      <c r="D9" s="12"/>
      <c r="E9" s="12"/>
      <c r="F9" s="12"/>
      <c r="G9" s="12"/>
      <c r="H9" s="12"/>
      <c r="I9" s="12"/>
      <c r="J9" s="12"/>
      <c r="K9" s="12"/>
      <c r="L9" s="12"/>
      <c r="M9" s="12"/>
      <c r="N9" s="12"/>
      <c r="O9" s="12"/>
      <c r="P9" s="12"/>
      <c r="Q9" s="12"/>
      <c r="R9" s="12"/>
      <c r="S9" s="12"/>
      <c r="T9" s="12"/>
      <c r="U9" s="21">
        <f>AVERAGE(U8:Y8)</f>
        <v>-4.0748516984193836E-2</v>
      </c>
      <c r="V9" s="13"/>
      <c r="W9" s="13"/>
      <c r="X9" s="13"/>
      <c r="Y9" s="13"/>
      <c r="Z9" s="12"/>
      <c r="AA9" s="12"/>
      <c r="AB9" s="12"/>
      <c r="AC9" s="12"/>
      <c r="AD9" s="12"/>
      <c r="AE9" s="12"/>
      <c r="AF9" s="12"/>
      <c r="AG9" s="12"/>
      <c r="AH9" s="12"/>
    </row>
    <row r="10" spans="1:34" s="9" customFormat="1" x14ac:dyDescent="0.25">
      <c r="A10" s="10"/>
      <c r="C10" s="12"/>
      <c r="D10" s="12"/>
      <c r="E10" s="12"/>
      <c r="F10" s="12"/>
      <c r="G10" s="12"/>
      <c r="H10" s="12"/>
      <c r="I10" s="12"/>
      <c r="J10" s="12"/>
      <c r="K10" s="12"/>
      <c r="L10" s="12"/>
      <c r="M10" s="12"/>
      <c r="N10" s="12"/>
      <c r="O10" s="12"/>
      <c r="P10" s="12"/>
      <c r="Q10" s="12"/>
      <c r="R10" s="12"/>
      <c r="S10" s="12"/>
      <c r="T10" s="12"/>
      <c r="U10" s="13"/>
      <c r="V10" s="13"/>
      <c r="W10" s="13"/>
      <c r="X10" s="13"/>
      <c r="Y10" s="13"/>
      <c r="Z10" s="12"/>
      <c r="AA10" s="12"/>
      <c r="AB10" s="12"/>
      <c r="AC10" s="12"/>
      <c r="AD10" s="12"/>
      <c r="AE10" s="12"/>
      <c r="AF10" s="12"/>
      <c r="AG10" s="12"/>
      <c r="AH10" s="12"/>
    </row>
    <row r="11" spans="1:34" s="9" customFormat="1" x14ac:dyDescent="0.25">
      <c r="A11" s="10"/>
      <c r="C11" s="12"/>
      <c r="D11" s="12"/>
      <c r="E11" s="12"/>
      <c r="F11" s="12"/>
      <c r="G11" s="12"/>
      <c r="H11" s="12"/>
      <c r="I11" s="12"/>
      <c r="J11" s="12"/>
      <c r="K11" s="12"/>
      <c r="L11" s="12"/>
      <c r="M11" s="12"/>
      <c r="N11" s="12"/>
      <c r="O11" s="12"/>
      <c r="P11" s="12"/>
      <c r="Q11" s="12"/>
      <c r="R11" s="12"/>
      <c r="S11" s="12"/>
      <c r="T11" s="12"/>
      <c r="U11" s="13"/>
      <c r="V11" s="13"/>
      <c r="W11" s="13"/>
      <c r="X11" s="13"/>
      <c r="Y11" s="13"/>
      <c r="Z11" s="12"/>
      <c r="AA11" s="12"/>
      <c r="AB11" s="12"/>
      <c r="AC11" s="12"/>
      <c r="AD11" s="12"/>
      <c r="AE11" s="12"/>
      <c r="AF11" s="12"/>
      <c r="AG11" s="12"/>
      <c r="AH11" s="12"/>
    </row>
    <row r="12" spans="1:34" x14ac:dyDescent="0.25">
      <c r="A12" s="1" t="s">
        <v>0</v>
      </c>
    </row>
    <row r="13" spans="1:34" x14ac:dyDescent="0.25">
      <c r="A13" s="3" t="s">
        <v>48</v>
      </c>
    </row>
    <row r="15" spans="1:34" x14ac:dyDescent="0.25">
      <c r="A15" s="1" t="s">
        <v>1</v>
      </c>
      <c r="B15" s="1" t="s">
        <v>2</v>
      </c>
      <c r="C15" s="1" t="s">
        <v>3</v>
      </c>
      <c r="D15" s="1" t="s">
        <v>4</v>
      </c>
      <c r="E15" s="1" t="s">
        <v>5</v>
      </c>
      <c r="F15" s="1" t="s">
        <v>6</v>
      </c>
      <c r="G15" s="1" t="s">
        <v>7</v>
      </c>
      <c r="H15" s="1" t="s">
        <v>8</v>
      </c>
      <c r="I15" s="1" t="s">
        <v>9</v>
      </c>
      <c r="J15" s="1" t="s">
        <v>10</v>
      </c>
      <c r="K15" s="1" t="s">
        <v>11</v>
      </c>
      <c r="L15" s="1" t="s">
        <v>12</v>
      </c>
      <c r="M15" s="1" t="s">
        <v>13</v>
      </c>
      <c r="N15" s="1" t="s">
        <v>14</v>
      </c>
      <c r="O15" s="1" t="s">
        <v>15</v>
      </c>
      <c r="P15" s="1" t="s">
        <v>16</v>
      </c>
      <c r="Q15" s="1" t="s">
        <v>17</v>
      </c>
      <c r="R15" s="1" t="s">
        <v>18</v>
      </c>
      <c r="S15" s="1" t="s">
        <v>19</v>
      </c>
      <c r="T15" s="1" t="s">
        <v>20</v>
      </c>
      <c r="U15" s="1" t="s">
        <v>21</v>
      </c>
      <c r="V15" s="1" t="s">
        <v>22</v>
      </c>
      <c r="W15" s="1" t="s">
        <v>23</v>
      </c>
      <c r="X15" s="1" t="s">
        <v>24</v>
      </c>
      <c r="Y15" s="1" t="s">
        <v>25</v>
      </c>
      <c r="Z15" s="1" t="s">
        <v>26</v>
      </c>
      <c r="AA15" s="1" t="s">
        <v>27</v>
      </c>
      <c r="AB15" s="1" t="s">
        <v>28</v>
      </c>
      <c r="AC15" s="1" t="s">
        <v>29</v>
      </c>
      <c r="AD15" s="1" t="s">
        <v>30</v>
      </c>
      <c r="AE15" s="1" t="s">
        <v>31</v>
      </c>
      <c r="AF15" s="1" t="s">
        <v>32</v>
      </c>
      <c r="AG15" s="1" t="s">
        <v>33</v>
      </c>
      <c r="AH15" s="1" t="s">
        <v>34</v>
      </c>
    </row>
    <row r="16" spans="1:34" x14ac:dyDescent="0.25">
      <c r="A16" t="s">
        <v>35</v>
      </c>
      <c r="B16" s="2">
        <v>13484562.483007565</v>
      </c>
      <c r="C16" s="2">
        <v>13484562.483007565</v>
      </c>
      <c r="D16" s="2">
        <v>13456037.429757837</v>
      </c>
      <c r="E16" s="2">
        <v>13531011.19908366</v>
      </c>
      <c r="F16" s="2">
        <v>13578779.433442589</v>
      </c>
      <c r="G16" s="2">
        <v>13754582.713503776</v>
      </c>
      <c r="H16" s="2">
        <v>13933010.190348672</v>
      </c>
      <c r="I16" s="2">
        <v>14287061.918242248</v>
      </c>
      <c r="J16" s="2">
        <v>14305594.626226997</v>
      </c>
      <c r="K16" s="2">
        <v>14343718.985630905</v>
      </c>
      <c r="L16" s="2">
        <v>14377313.277037853</v>
      </c>
      <c r="M16" s="2">
        <v>14662670.260906169</v>
      </c>
      <c r="N16" s="2">
        <v>14544348.989896905</v>
      </c>
      <c r="O16" s="2">
        <v>14601109.831863351</v>
      </c>
      <c r="P16" s="2">
        <v>14761533.333807398</v>
      </c>
      <c r="Q16" s="2">
        <v>14889523.843223976</v>
      </c>
      <c r="R16" s="2">
        <v>14902650.222821491</v>
      </c>
      <c r="S16" s="2">
        <v>14801708.855879681</v>
      </c>
      <c r="T16" s="2">
        <v>14941329.454514096</v>
      </c>
      <c r="U16" s="2">
        <v>14539253.138731057</v>
      </c>
      <c r="V16" s="2">
        <v>13683302.642892834</v>
      </c>
      <c r="W16" s="2">
        <v>14046347.50985661</v>
      </c>
      <c r="X16" s="2">
        <v>13820167.336980794</v>
      </c>
      <c r="Y16" s="2">
        <v>13626970.178026494</v>
      </c>
      <c r="Z16" s="2">
        <v>13729840.885176495</v>
      </c>
      <c r="AA16" s="2">
        <v>13582561.379379191</v>
      </c>
      <c r="AB16" s="2">
        <v>13428709.234735653</v>
      </c>
      <c r="AC16" s="2">
        <v>13231778.530804345</v>
      </c>
      <c r="AD16" s="2">
        <v>13227157.644296456</v>
      </c>
      <c r="AE16" s="2">
        <v>13297037.738200262</v>
      </c>
      <c r="AF16" s="2">
        <v>12970193.325411057</v>
      </c>
      <c r="AG16" s="2">
        <v>11953026.816419261</v>
      </c>
      <c r="AH16" s="2">
        <v>11952912.074168786</v>
      </c>
    </row>
    <row r="17" spans="1:34" x14ac:dyDescent="0.25">
      <c r="A17" t="s">
        <v>36</v>
      </c>
      <c r="B17" s="2">
        <v>12517253.160544725</v>
      </c>
      <c r="C17" s="2">
        <v>12517253.160544725</v>
      </c>
      <c r="D17" s="2">
        <v>12340114.903461056</v>
      </c>
      <c r="E17" s="2">
        <v>12366204.648602758</v>
      </c>
      <c r="F17" s="2">
        <v>12413994.697321432</v>
      </c>
      <c r="G17" s="2">
        <v>12576402.360625796</v>
      </c>
      <c r="H17" s="2">
        <v>12749689.026083365</v>
      </c>
      <c r="I17" s="2">
        <v>13064906.641314296</v>
      </c>
      <c r="J17" s="2">
        <v>13092638.988466758</v>
      </c>
      <c r="K17" s="2">
        <v>13108922.929890363</v>
      </c>
      <c r="L17" s="2">
        <v>13142995.673208889</v>
      </c>
      <c r="M17" s="2">
        <v>13516769.664551444</v>
      </c>
      <c r="N17" s="2">
        <v>13323275.598753061</v>
      </c>
      <c r="O17" s="2">
        <v>13492252.427777262</v>
      </c>
      <c r="P17" s="2">
        <v>13629064.38247451</v>
      </c>
      <c r="Q17" s="2">
        <v>13824464.638720125</v>
      </c>
      <c r="R17" s="2">
        <v>13806811.226130895</v>
      </c>
      <c r="S17" s="2">
        <v>13652251.983405806</v>
      </c>
      <c r="T17" s="2">
        <v>13894038.455970643</v>
      </c>
      <c r="U17" s="2">
        <v>13445632.48850031</v>
      </c>
      <c r="V17" s="2">
        <v>12591976.548988942</v>
      </c>
      <c r="W17" s="2">
        <v>12934706.911633078</v>
      </c>
      <c r="X17" s="2">
        <v>12656261.323106829</v>
      </c>
      <c r="Y17" s="2">
        <v>12452197.357981727</v>
      </c>
      <c r="Z17" s="2">
        <v>12588381.80081219</v>
      </c>
      <c r="AA17" s="2">
        <v>12419378.179335376</v>
      </c>
      <c r="AB17" s="2">
        <v>12396613.558334619</v>
      </c>
      <c r="AC17" s="2">
        <v>12029665.070338273</v>
      </c>
      <c r="AD17" s="2">
        <v>12117507.373949641</v>
      </c>
      <c r="AE17" s="2">
        <v>12187095.473596569</v>
      </c>
      <c r="AF17" s="2">
        <v>11913816.639086405</v>
      </c>
      <c r="AG17" s="2">
        <v>10834452.497865545</v>
      </c>
      <c r="AH17" s="2">
        <v>10919690.292441314</v>
      </c>
    </row>
    <row r="18" spans="1:34" x14ac:dyDescent="0.25">
      <c r="A18" t="s">
        <v>37</v>
      </c>
      <c r="B18" s="2">
        <v>13473428.920393677</v>
      </c>
      <c r="C18" s="2">
        <v>13473428.920393677</v>
      </c>
      <c r="D18" s="2">
        <v>13444580.285652665</v>
      </c>
      <c r="E18" s="2">
        <v>13519924.506276803</v>
      </c>
      <c r="F18" s="2">
        <v>13568204.991915213</v>
      </c>
      <c r="G18" s="2">
        <v>13744184.685608575</v>
      </c>
      <c r="H18" s="2">
        <v>13922792.125361728</v>
      </c>
      <c r="I18" s="2">
        <v>14276909.494643249</v>
      </c>
      <c r="J18" s="2">
        <v>14295772.340105763</v>
      </c>
      <c r="K18" s="2">
        <v>14334324.68504055</v>
      </c>
      <c r="L18" s="2">
        <v>14367955.043485181</v>
      </c>
      <c r="M18" s="2">
        <v>14653310.842194634</v>
      </c>
      <c r="N18" s="2">
        <v>14535582.995564483</v>
      </c>
      <c r="O18" s="2">
        <v>14592803.350903239</v>
      </c>
      <c r="P18" s="2">
        <v>14753604.722838962</v>
      </c>
      <c r="Q18" s="2">
        <v>14881906.677787809</v>
      </c>
      <c r="R18" s="2">
        <v>14895253.849834692</v>
      </c>
      <c r="S18" s="2">
        <v>14794650.329572726</v>
      </c>
      <c r="T18" s="2">
        <v>14934578.049915297</v>
      </c>
      <c r="U18" s="2">
        <v>14533103.668777058</v>
      </c>
      <c r="V18" s="2">
        <v>13677697.168322677</v>
      </c>
      <c r="W18" s="2">
        <v>14040619.091918373</v>
      </c>
      <c r="X18" s="2">
        <v>13814663.446544182</v>
      </c>
      <c r="Y18" s="2">
        <v>13621635.046809047</v>
      </c>
      <c r="Z18" s="2">
        <v>13724489.888163617</v>
      </c>
      <c r="AA18" s="2">
        <v>13577303.888561493</v>
      </c>
      <c r="AB18" s="2">
        <v>13423506.429287087</v>
      </c>
      <c r="AC18" s="2">
        <v>13226733.588359732</v>
      </c>
      <c r="AD18" s="2">
        <v>13222104.618140267</v>
      </c>
      <c r="AE18" s="2">
        <v>13292198.837202368</v>
      </c>
      <c r="AF18" s="2">
        <v>12965574.139294734</v>
      </c>
      <c r="AG18" s="2">
        <v>11948540.68441773</v>
      </c>
      <c r="AH18" s="2">
        <v>11948191.902666127</v>
      </c>
    </row>
    <row r="19" spans="1:34" x14ac:dyDescent="0.25">
      <c r="A19" t="s">
        <v>38</v>
      </c>
      <c r="B19" s="2">
        <v>12506119.597930837</v>
      </c>
      <c r="C19" s="2">
        <v>12506119.597930837</v>
      </c>
      <c r="D19" s="2">
        <v>12328657.759355884</v>
      </c>
      <c r="E19" s="2">
        <v>12355117.955795901</v>
      </c>
      <c r="F19" s="2">
        <v>12403420.255794056</v>
      </c>
      <c r="G19" s="2">
        <v>12566004.332730595</v>
      </c>
      <c r="H19" s="2">
        <v>12739470.961096423</v>
      </c>
      <c r="I19" s="2">
        <v>13054754.217715297</v>
      </c>
      <c r="J19" s="2">
        <v>13082816.702345526</v>
      </c>
      <c r="K19" s="2">
        <v>13099528.629300008</v>
      </c>
      <c r="L19" s="2">
        <v>13133637.439656217</v>
      </c>
      <c r="M19" s="2">
        <v>13507410.245839907</v>
      </c>
      <c r="N19" s="2">
        <v>13314509.60442064</v>
      </c>
      <c r="O19" s="2">
        <v>13483945.94681715</v>
      </c>
      <c r="P19" s="2">
        <v>13621135.771506077</v>
      </c>
      <c r="Q19" s="2">
        <v>13816847.47328396</v>
      </c>
      <c r="R19" s="2">
        <v>13799414.853144094</v>
      </c>
      <c r="S19" s="2">
        <v>13645193.457098849</v>
      </c>
      <c r="T19" s="2">
        <v>13887287.051371843</v>
      </c>
      <c r="U19" s="2">
        <v>13439483.018546311</v>
      </c>
      <c r="V19" s="2">
        <v>12586371.074418783</v>
      </c>
      <c r="W19" s="2">
        <v>12928978.493694842</v>
      </c>
      <c r="X19" s="2">
        <v>12650757.432670215</v>
      </c>
      <c r="Y19" s="2">
        <v>12446862.22676428</v>
      </c>
      <c r="Z19" s="2">
        <v>12583030.803799313</v>
      </c>
      <c r="AA19" s="2">
        <v>12414120.688517679</v>
      </c>
      <c r="AB19" s="2">
        <v>12391410.752886053</v>
      </c>
      <c r="AC19" s="2">
        <v>12024620.12789366</v>
      </c>
      <c r="AD19" s="2">
        <v>12112454.347793452</v>
      </c>
      <c r="AE19" s="2">
        <v>12182256.572598675</v>
      </c>
      <c r="AF19" s="2">
        <v>11909197.452970082</v>
      </c>
      <c r="AG19" s="2">
        <v>10829966.365864014</v>
      </c>
      <c r="AH19" s="2">
        <v>10914970.120938655</v>
      </c>
    </row>
    <row r="22" spans="1:34" x14ac:dyDescent="0.25">
      <c r="A22" t="s">
        <v>39</v>
      </c>
      <c r="Y22" s="20">
        <v>-0.04</v>
      </c>
    </row>
    <row r="23" spans="1:34" x14ac:dyDescent="0.25">
      <c r="A23" t="s">
        <v>40</v>
      </c>
    </row>
    <row r="24" spans="1:34" x14ac:dyDescent="0.25">
      <c r="A24" s="3" t="s">
        <v>49</v>
      </c>
    </row>
    <row r="25" spans="1:34" x14ac:dyDescent="0.25">
      <c r="A25" t="s">
        <v>42</v>
      </c>
    </row>
    <row r="26" spans="1:34" x14ac:dyDescent="0.25">
      <c r="A26" t="s">
        <v>43</v>
      </c>
    </row>
    <row r="27" spans="1:34" x14ac:dyDescent="0.25">
      <c r="A27" t="s">
        <v>44</v>
      </c>
    </row>
    <row r="28" spans="1:34" x14ac:dyDescent="0.25">
      <c r="A28" t="s">
        <v>45</v>
      </c>
    </row>
    <row r="29" spans="1:34" x14ac:dyDescent="0.25">
      <c r="A29" t="s">
        <v>46</v>
      </c>
    </row>
    <row r="30" spans="1:34" x14ac:dyDescent="0.25">
      <c r="A30" t="s">
        <v>47</v>
      </c>
    </row>
    <row r="31" spans="1:34" x14ac:dyDescent="0.25">
      <c r="A31" s="3" t="s">
        <v>50</v>
      </c>
    </row>
    <row r="34" spans="1:34" x14ac:dyDescent="0.25">
      <c r="A34" s="5" t="s">
        <v>51</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x14ac:dyDescent="0.25">
      <c r="A35" s="4" t="s">
        <v>52</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7" spans="1:34" x14ac:dyDescent="0.25">
      <c r="A37" s="5" t="s">
        <v>1</v>
      </c>
      <c r="B37" s="5" t="s">
        <v>2</v>
      </c>
      <c r="C37" s="5" t="s">
        <v>3</v>
      </c>
      <c r="D37" s="5" t="s">
        <v>4</v>
      </c>
      <c r="E37" s="5" t="s">
        <v>5</v>
      </c>
      <c r="F37" s="5" t="s">
        <v>6</v>
      </c>
      <c r="G37" s="5" t="s">
        <v>7</v>
      </c>
      <c r="H37" s="5" t="s">
        <v>8</v>
      </c>
      <c r="I37" s="5" t="s">
        <v>9</v>
      </c>
      <c r="J37" s="5" t="s">
        <v>10</v>
      </c>
      <c r="K37" s="5" t="s">
        <v>11</v>
      </c>
      <c r="L37" s="5" t="s">
        <v>12</v>
      </c>
      <c r="M37" s="5" t="s">
        <v>13</v>
      </c>
      <c r="N37" s="5" t="s">
        <v>14</v>
      </c>
      <c r="O37" s="5" t="s">
        <v>15</v>
      </c>
      <c r="P37" s="5" t="s">
        <v>16</v>
      </c>
      <c r="Q37" s="5" t="s">
        <v>17</v>
      </c>
      <c r="R37" s="5" t="s">
        <v>18</v>
      </c>
      <c r="S37" s="5" t="s">
        <v>19</v>
      </c>
      <c r="T37" s="5" t="s">
        <v>20</v>
      </c>
      <c r="U37" s="5" t="s">
        <v>21</v>
      </c>
      <c r="V37" s="5" t="s">
        <v>22</v>
      </c>
      <c r="W37" s="5" t="s">
        <v>23</v>
      </c>
      <c r="X37" s="5" t="s">
        <v>24</v>
      </c>
      <c r="Y37" s="5" t="s">
        <v>25</v>
      </c>
      <c r="Z37" s="5" t="s">
        <v>26</v>
      </c>
      <c r="AA37" s="5" t="s">
        <v>27</v>
      </c>
      <c r="AB37" s="5" t="s">
        <v>28</v>
      </c>
      <c r="AC37" s="5" t="s">
        <v>29</v>
      </c>
      <c r="AD37" s="5" t="s">
        <v>30</v>
      </c>
      <c r="AE37" s="5" t="s">
        <v>31</v>
      </c>
      <c r="AF37" s="5" t="s">
        <v>32</v>
      </c>
      <c r="AG37" s="5" t="s">
        <v>33</v>
      </c>
      <c r="AH37" s="5" t="s">
        <v>34</v>
      </c>
    </row>
    <row r="38" spans="1:34" x14ac:dyDescent="0.25">
      <c r="A38" s="4" t="s">
        <v>35</v>
      </c>
      <c r="B38" s="6" t="s">
        <v>53</v>
      </c>
      <c r="C38" s="6" t="s">
        <v>53</v>
      </c>
      <c r="D38" s="6" t="s">
        <v>53</v>
      </c>
      <c r="E38" s="6" t="s">
        <v>53</v>
      </c>
      <c r="F38" s="6" t="s">
        <v>53</v>
      </c>
      <c r="G38" s="6" t="s">
        <v>53</v>
      </c>
      <c r="H38" s="6" t="s">
        <v>53</v>
      </c>
      <c r="I38" s="6" t="s">
        <v>53</v>
      </c>
      <c r="J38" s="6" t="s">
        <v>53</v>
      </c>
      <c r="K38" s="6" t="s">
        <v>53</v>
      </c>
      <c r="L38" s="6" t="s">
        <v>53</v>
      </c>
      <c r="M38" s="6" t="s">
        <v>53</v>
      </c>
      <c r="N38" s="6" t="s">
        <v>53</v>
      </c>
      <c r="O38" s="6" t="s">
        <v>53</v>
      </c>
      <c r="P38" s="6" t="s">
        <v>53</v>
      </c>
      <c r="Q38" s="6" t="s">
        <v>53</v>
      </c>
      <c r="R38" s="6" t="s">
        <v>53</v>
      </c>
      <c r="S38" s="6" t="s">
        <v>53</v>
      </c>
      <c r="T38" s="6" t="s">
        <v>53</v>
      </c>
      <c r="U38" s="6" t="s">
        <v>53</v>
      </c>
      <c r="V38" s="6" t="s">
        <v>53</v>
      </c>
      <c r="W38" s="6" t="s">
        <v>53</v>
      </c>
      <c r="X38" s="6" t="s">
        <v>53</v>
      </c>
      <c r="Y38" s="6" t="s">
        <v>53</v>
      </c>
      <c r="Z38" s="6" t="s">
        <v>53</v>
      </c>
      <c r="AA38" s="6" t="s">
        <v>53</v>
      </c>
      <c r="AB38" s="6" t="s">
        <v>53</v>
      </c>
      <c r="AC38" s="6" t="s">
        <v>53</v>
      </c>
      <c r="AD38" s="6" t="s">
        <v>53</v>
      </c>
      <c r="AE38" s="6" t="s">
        <v>53</v>
      </c>
      <c r="AF38" s="6" t="s">
        <v>53</v>
      </c>
      <c r="AG38" s="6" t="s">
        <v>53</v>
      </c>
      <c r="AH38" s="6" t="s">
        <v>53</v>
      </c>
    </row>
    <row r="39" spans="1:34" x14ac:dyDescent="0.25">
      <c r="A39" s="4" t="s">
        <v>36</v>
      </c>
      <c r="B39" s="6" t="s">
        <v>53</v>
      </c>
      <c r="C39" s="6" t="s">
        <v>53</v>
      </c>
      <c r="D39" s="6" t="s">
        <v>53</v>
      </c>
      <c r="E39" s="6" t="s">
        <v>53</v>
      </c>
      <c r="F39" s="6" t="s">
        <v>53</v>
      </c>
      <c r="G39" s="6" t="s">
        <v>53</v>
      </c>
      <c r="H39" s="6" t="s">
        <v>53</v>
      </c>
      <c r="I39" s="6" t="s">
        <v>53</v>
      </c>
      <c r="J39" s="6" t="s">
        <v>53</v>
      </c>
      <c r="K39" s="6" t="s">
        <v>53</v>
      </c>
      <c r="L39" s="6" t="s">
        <v>53</v>
      </c>
      <c r="M39" s="6" t="s">
        <v>53</v>
      </c>
      <c r="N39" s="6" t="s">
        <v>53</v>
      </c>
      <c r="O39" s="6" t="s">
        <v>53</v>
      </c>
      <c r="P39" s="6" t="s">
        <v>53</v>
      </c>
      <c r="Q39" s="6" t="s">
        <v>53</v>
      </c>
      <c r="R39" s="6" t="s">
        <v>53</v>
      </c>
      <c r="S39" s="6" t="s">
        <v>53</v>
      </c>
      <c r="T39" s="6" t="s">
        <v>53</v>
      </c>
      <c r="U39" s="6" t="s">
        <v>53</v>
      </c>
      <c r="V39" s="6" t="s">
        <v>53</v>
      </c>
      <c r="W39" s="6" t="s">
        <v>53</v>
      </c>
      <c r="X39" s="6" t="s">
        <v>53</v>
      </c>
      <c r="Y39" s="6" t="s">
        <v>53</v>
      </c>
      <c r="Z39" s="6" t="s">
        <v>53</v>
      </c>
      <c r="AA39" s="6" t="s">
        <v>53</v>
      </c>
      <c r="AB39" s="6" t="s">
        <v>53</v>
      </c>
      <c r="AC39" s="6" t="s">
        <v>53</v>
      </c>
      <c r="AD39" s="6" t="s">
        <v>53</v>
      </c>
      <c r="AE39" s="6" t="s">
        <v>53</v>
      </c>
      <c r="AF39" s="6" t="s">
        <v>53</v>
      </c>
      <c r="AG39" s="6" t="s">
        <v>53</v>
      </c>
      <c r="AH39" s="6" t="s">
        <v>53</v>
      </c>
    </row>
    <row r="40" spans="1:34" x14ac:dyDescent="0.25">
      <c r="A40" s="4" t="s">
        <v>37</v>
      </c>
      <c r="B40" s="7">
        <v>6487330.9482858526</v>
      </c>
      <c r="C40" s="7">
        <v>6487330.9482858526</v>
      </c>
      <c r="D40" s="7">
        <v>6418406.1902886145</v>
      </c>
      <c r="E40" s="7">
        <v>6534880.1265849117</v>
      </c>
      <c r="F40" s="7">
        <v>6639525.504805794</v>
      </c>
      <c r="G40" s="7">
        <v>6745166.7906611208</v>
      </c>
      <c r="H40" s="7">
        <v>6821933.717562939</v>
      </c>
      <c r="I40" s="7">
        <v>7023529.6286657751</v>
      </c>
      <c r="J40" s="7">
        <v>7079206.8633351754</v>
      </c>
      <c r="K40" s="7">
        <v>7124684.268126308</v>
      </c>
      <c r="L40" s="7">
        <v>7169885.4279895434</v>
      </c>
      <c r="M40" s="7">
        <v>7369162.9717715625</v>
      </c>
      <c r="N40" s="7">
        <v>7253522.3079748005</v>
      </c>
      <c r="O40" s="7">
        <v>7293277.7374423258</v>
      </c>
      <c r="P40" s="7">
        <v>7352702.3611150542</v>
      </c>
      <c r="Q40" s="7">
        <v>7464364.9183751736</v>
      </c>
      <c r="R40" s="7">
        <v>7477358.3608415341</v>
      </c>
      <c r="S40" s="7">
        <v>7407921.4952736245</v>
      </c>
      <c r="T40" s="7">
        <v>7511447.957796067</v>
      </c>
      <c r="U40" s="7">
        <v>7294541.7194099417</v>
      </c>
      <c r="V40" s="7">
        <v>6840741.5420406889</v>
      </c>
      <c r="W40" s="7">
        <v>7058197.9083457319</v>
      </c>
      <c r="X40" s="7">
        <v>6907203.235707216</v>
      </c>
      <c r="Y40" s="7">
        <v>6670533.5323365061</v>
      </c>
      <c r="Z40" s="7">
        <v>6841661.0929866647</v>
      </c>
      <c r="AA40" s="7">
        <v>6898525.59577771</v>
      </c>
      <c r="AB40" s="7">
        <v>6737358.6437938297</v>
      </c>
      <c r="AC40" s="7">
        <v>6578432.3617289923</v>
      </c>
      <c r="AD40" s="7">
        <v>6561824.4398191236</v>
      </c>
      <c r="AE40" s="7">
        <v>6754831.6478202315</v>
      </c>
      <c r="AF40" s="7">
        <v>6617916.8758430146</v>
      </c>
      <c r="AG40" s="7">
        <v>6025973.6127364747</v>
      </c>
      <c r="AH40" s="7">
        <v>6340228.2923088903</v>
      </c>
    </row>
    <row r="41" spans="1:34" x14ac:dyDescent="0.25">
      <c r="A41" s="4" t="s">
        <v>38</v>
      </c>
      <c r="B41" s="7">
        <v>5606376.5312526943</v>
      </c>
      <c r="C41" s="7">
        <v>5606376.5312526943</v>
      </c>
      <c r="D41" s="7">
        <v>5531222.0926783439</v>
      </c>
      <c r="E41" s="7">
        <v>5652355.9175469102</v>
      </c>
      <c r="F41" s="7">
        <v>5776447.1978633096</v>
      </c>
      <c r="G41" s="7">
        <v>5871586.5812855754</v>
      </c>
      <c r="H41" s="7">
        <v>5973118.2777879732</v>
      </c>
      <c r="I41" s="7">
        <v>6157175.3592533991</v>
      </c>
      <c r="J41" s="7">
        <v>6229354.0853035841</v>
      </c>
      <c r="K41" s="7">
        <v>6274639.1968929889</v>
      </c>
      <c r="L41" s="7">
        <v>6328900.8944927584</v>
      </c>
      <c r="M41" s="7">
        <v>6533374.7843741663</v>
      </c>
      <c r="N41" s="7">
        <v>6410951.9488219535</v>
      </c>
      <c r="O41" s="7">
        <v>6496664.7123028925</v>
      </c>
      <c r="P41" s="7">
        <v>6524558.9690061919</v>
      </c>
      <c r="Q41" s="7">
        <v>6754775.2931643827</v>
      </c>
      <c r="R41" s="7">
        <v>6696263.7434505066</v>
      </c>
      <c r="S41" s="7">
        <v>6589491.6483861655</v>
      </c>
      <c r="T41" s="7">
        <v>6737347.3157313485</v>
      </c>
      <c r="U41" s="7">
        <v>6531127.2951884698</v>
      </c>
      <c r="V41" s="7">
        <v>6120284.539568482</v>
      </c>
      <c r="W41" s="7">
        <v>6307176.8003249001</v>
      </c>
      <c r="X41" s="7">
        <v>6115978.5358663648</v>
      </c>
      <c r="Y41" s="7">
        <v>5884941.2294510389</v>
      </c>
      <c r="Z41" s="7">
        <v>6092439.6740474217</v>
      </c>
      <c r="AA41" s="7">
        <v>6129688.8696358502</v>
      </c>
      <c r="AB41" s="7">
        <v>6065495.1245029485</v>
      </c>
      <c r="AC41" s="7">
        <v>5763094.6012061844</v>
      </c>
      <c r="AD41" s="7">
        <v>5787628.4316742886</v>
      </c>
      <c r="AE41" s="7">
        <v>5989701.8874265365</v>
      </c>
      <c r="AF41" s="7">
        <v>5913871.7877308074</v>
      </c>
      <c r="AG41" s="7">
        <v>5249805.2778999005</v>
      </c>
      <c r="AH41" s="7">
        <v>5586003.258798915</v>
      </c>
    </row>
    <row r="42" spans="1:34" x14ac:dyDescent="0.2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25">
      <c r="A43" s="4" t="s">
        <v>39</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25">
      <c r="A44" s="4" t="s">
        <v>40</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25">
      <c r="A45" s="4" t="s">
        <v>41</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25">
      <c r="A46" s="4" t="s">
        <v>42</v>
      </c>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25">
      <c r="A47" s="4" t="s">
        <v>43</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25">
      <c r="A48" s="4" t="s">
        <v>44</v>
      </c>
    </row>
    <row r="49" spans="1:34" x14ac:dyDescent="0.25">
      <c r="A49" s="4" t="s">
        <v>45</v>
      </c>
    </row>
    <row r="50" spans="1:34" x14ac:dyDescent="0.25">
      <c r="A50" s="4" t="s">
        <v>46</v>
      </c>
    </row>
    <row r="51" spans="1:34" x14ac:dyDescent="0.25">
      <c r="A51" s="4" t="s">
        <v>54</v>
      </c>
    </row>
    <row r="53" spans="1:34" x14ac:dyDescent="0.25">
      <c r="A53" s="4" t="s">
        <v>55</v>
      </c>
      <c r="B53">
        <v>5560.2</v>
      </c>
      <c r="C53">
        <v>5483.7</v>
      </c>
      <c r="D53">
        <v>5569</v>
      </c>
      <c r="E53">
        <v>5695.1</v>
      </c>
      <c r="F53">
        <v>5777.4</v>
      </c>
      <c r="G53">
        <v>5881.9</v>
      </c>
      <c r="H53">
        <v>6045.1</v>
      </c>
      <c r="I53">
        <v>6123.8</v>
      </c>
      <c r="J53">
        <v>6182.7</v>
      </c>
      <c r="K53">
        <v>6250.2</v>
      </c>
      <c r="L53">
        <v>6436.2</v>
      </c>
      <c r="M53">
        <v>6307.6</v>
      </c>
      <c r="N53">
        <v>6405.1</v>
      </c>
      <c r="O53">
        <v>6429</v>
      </c>
      <c r="P53">
        <v>6632.1</v>
      </c>
      <c r="Q53">
        <v>6586.9</v>
      </c>
      <c r="R53">
        <v>6477.2</v>
      </c>
      <c r="S53">
        <v>6629.6</v>
      </c>
      <c r="T53">
        <v>6413.5</v>
      </c>
      <c r="U53">
        <v>6016</v>
      </c>
      <c r="V53">
        <v>6179.7</v>
      </c>
      <c r="W53">
        <v>5970</v>
      </c>
      <c r="X53">
        <v>5731.7</v>
      </c>
      <c r="Y53">
        <v>5958.8</v>
      </c>
      <c r="Z53">
        <v>5982.2</v>
      </c>
      <c r="AA53">
        <v>5916</v>
      </c>
      <c r="AB53">
        <v>5663.2</v>
      </c>
      <c r="AC53">
        <v>5625</v>
      </c>
      <c r="AD53">
        <v>5837.3</v>
      </c>
      <c r="AE53">
        <v>5726.6</v>
      </c>
      <c r="AF53">
        <v>5097.3999999999996</v>
      </c>
      <c r="AG53">
        <v>5418.2</v>
      </c>
      <c r="AH53">
        <v>5489</v>
      </c>
    </row>
    <row r="54" spans="1:34" x14ac:dyDescent="0.25">
      <c r="A54" s="4" t="s">
        <v>56</v>
      </c>
      <c r="B54" s="8">
        <f t="shared" ref="B54:AH54" si="4">B53/B41*1000</f>
        <v>0.99176356939365673</v>
      </c>
      <c r="C54" s="8">
        <f t="shared" si="4"/>
        <v>0.97811839241106358</v>
      </c>
      <c r="D54" s="8">
        <f t="shared" si="4"/>
        <v>1.0068299386082622</v>
      </c>
      <c r="E54" s="8">
        <f t="shared" si="4"/>
        <v>1.0075621710799205</v>
      </c>
      <c r="F54" s="8">
        <f t="shared" si="4"/>
        <v>1.0001649460479864</v>
      </c>
      <c r="G54" s="8">
        <f t="shared" si="4"/>
        <v>1.0017564960631418</v>
      </c>
      <c r="H54" s="8">
        <f t="shared" si="4"/>
        <v>1.0120509453964277</v>
      </c>
      <c r="I54" s="8">
        <f t="shared" si="4"/>
        <v>0.99457943662376924</v>
      </c>
      <c r="J54" s="8">
        <f t="shared" si="4"/>
        <v>0.9925106062900404</v>
      </c>
      <c r="K54" s="8">
        <f t="shared" si="4"/>
        <v>0.99610508331617054</v>
      </c>
      <c r="L54" s="8">
        <f t="shared" si="4"/>
        <v>1.0169538293134928</v>
      </c>
      <c r="M54" s="8">
        <f t="shared" si="4"/>
        <v>0.96544285429420795</v>
      </c>
      <c r="N54" s="8">
        <f t="shared" si="4"/>
        <v>0.99908719502678101</v>
      </c>
      <c r="O54" s="8">
        <f t="shared" si="4"/>
        <v>0.98958469994999831</v>
      </c>
      <c r="P54" s="8">
        <f t="shared" si="4"/>
        <v>1.0164824981281746</v>
      </c>
      <c r="Q54" s="8">
        <f t="shared" si="4"/>
        <v>0.97514716835447246</v>
      </c>
      <c r="R54" s="8">
        <f t="shared" si="4"/>
        <v>0.96728567573749336</v>
      </c>
      <c r="S54" s="8">
        <f t="shared" si="4"/>
        <v>1.006086714082665</v>
      </c>
      <c r="T54" s="8">
        <f t="shared" si="4"/>
        <v>0.95193251875627927</v>
      </c>
      <c r="U54" s="8">
        <f t="shared" si="4"/>
        <v>0.92112735337925999</v>
      </c>
      <c r="V54" s="8">
        <f t="shared" si="4"/>
        <v>1.0097079572113663</v>
      </c>
      <c r="W54" s="8">
        <f t="shared" si="4"/>
        <v>0.9465407723614897</v>
      </c>
      <c r="X54" s="8">
        <f t="shared" si="4"/>
        <v>0.93716810259996608</v>
      </c>
      <c r="Y54" s="8">
        <f t="shared" si="4"/>
        <v>1.0125504686740687</v>
      </c>
      <c r="Z54" s="8">
        <f t="shared" si="4"/>
        <v>0.98190549600072019</v>
      </c>
      <c r="AA54" s="8">
        <f t="shared" si="4"/>
        <v>0.96513870863913109</v>
      </c>
      <c r="AB54" s="8">
        <f t="shared" si="4"/>
        <v>0.93367480869322839</v>
      </c>
      <c r="AC54" s="8">
        <f t="shared" si="4"/>
        <v>0.97603811653945749</v>
      </c>
      <c r="AD54" s="8">
        <f t="shared" si="4"/>
        <v>1.0085823699486083</v>
      </c>
      <c r="AE54" s="8">
        <f t="shared" si="4"/>
        <v>0.95607429345042461</v>
      </c>
      <c r="AF54" s="8">
        <f t="shared" si="4"/>
        <v>0.86193955211800533</v>
      </c>
      <c r="AG54" s="8">
        <f t="shared" si="4"/>
        <v>1.0320763748722244</v>
      </c>
      <c r="AH54" s="8">
        <f t="shared" si="4"/>
        <v>0.98263458607079779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BBD9-FC16-4C5A-BEA2-45B3A71BF125}">
  <dimension ref="A1:D10"/>
  <sheetViews>
    <sheetView workbookViewId="0">
      <selection activeCell="F17" sqref="F17"/>
    </sheetView>
  </sheetViews>
  <sheetFormatPr defaultRowHeight="15" x14ac:dyDescent="0.25"/>
  <cols>
    <col min="1" max="1" width="47.42578125" customWidth="1"/>
    <col min="2" max="2" width="13" customWidth="1"/>
    <col min="4" max="4" width="13.28515625" bestFit="1" customWidth="1"/>
  </cols>
  <sheetData>
    <row r="1" spans="1:4" x14ac:dyDescent="0.25">
      <c r="B1" s="4" t="s">
        <v>38</v>
      </c>
    </row>
    <row r="2" spans="1:4" x14ac:dyDescent="0.25">
      <c r="A2" s="3" t="s">
        <v>69</v>
      </c>
      <c r="B2" s="16">
        <v>5606376.5312526943</v>
      </c>
      <c r="D2" s="3" t="s">
        <v>66</v>
      </c>
    </row>
    <row r="3" spans="1:4" x14ac:dyDescent="0.25">
      <c r="A3" t="s">
        <v>60</v>
      </c>
      <c r="B3" s="15">
        <v>626253.79</v>
      </c>
      <c r="C3">
        <v>108</v>
      </c>
      <c r="D3" s="18">
        <f>C3/100*B3</f>
        <v>676354.09320000012</v>
      </c>
    </row>
    <row r="4" spans="1:4" x14ac:dyDescent="0.25">
      <c r="A4" t="s">
        <v>61</v>
      </c>
      <c r="B4" s="15">
        <v>524095.8</v>
      </c>
      <c r="C4">
        <v>94</v>
      </c>
      <c r="D4" s="18">
        <f t="shared" ref="D4:D9" si="0">C4/100*B4</f>
        <v>492650.05199999997</v>
      </c>
    </row>
    <row r="5" spans="1:4" x14ac:dyDescent="0.25">
      <c r="A5" t="s">
        <v>62</v>
      </c>
      <c r="B5" s="15">
        <v>13291.65</v>
      </c>
      <c r="C5">
        <v>110</v>
      </c>
      <c r="D5" s="18">
        <f t="shared" si="0"/>
        <v>14620.815000000001</v>
      </c>
    </row>
    <row r="6" spans="1:4" x14ac:dyDescent="0.25">
      <c r="A6" t="s">
        <v>63</v>
      </c>
      <c r="B6" s="15">
        <v>1206061.8500000001</v>
      </c>
      <c r="C6">
        <v>94</v>
      </c>
      <c r="D6" s="18">
        <f t="shared" si="0"/>
        <v>1133698.139</v>
      </c>
    </row>
    <row r="7" spans="1:4" x14ac:dyDescent="0.25">
      <c r="A7" t="s">
        <v>64</v>
      </c>
      <c r="B7" s="15">
        <v>44548.84</v>
      </c>
      <c r="C7">
        <v>100</v>
      </c>
      <c r="D7" s="18">
        <f t="shared" si="0"/>
        <v>44548.84</v>
      </c>
    </row>
    <row r="8" spans="1:4" x14ac:dyDescent="0.25">
      <c r="A8" t="s">
        <v>65</v>
      </c>
      <c r="B8" s="15">
        <v>40883.89</v>
      </c>
      <c r="C8">
        <v>101</v>
      </c>
      <c r="D8" s="18">
        <f t="shared" si="0"/>
        <v>41292.728900000002</v>
      </c>
    </row>
    <row r="9" spans="1:4" x14ac:dyDescent="0.25">
      <c r="A9" s="3" t="s">
        <v>68</v>
      </c>
      <c r="B9" s="17">
        <f>B2-SUM(B3:B8)</f>
        <v>3151240.7112526945</v>
      </c>
      <c r="C9">
        <v>92</v>
      </c>
      <c r="D9" s="18">
        <f t="shared" si="0"/>
        <v>2899141.454352479</v>
      </c>
    </row>
    <row r="10" spans="1:4" x14ac:dyDescent="0.25">
      <c r="A10" s="3" t="s">
        <v>67</v>
      </c>
      <c r="C10" s="19">
        <f>D10/B2*100</f>
        <v>94.576347002289666</v>
      </c>
      <c r="D10" s="18">
        <f>SUM(D3:D9)</f>
        <v>5302306.1224524789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Annex ex US</vt:lpstr>
      <vt:lpstr>Target from 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Brownsberger, William (SEN)</cp:lastModifiedBy>
  <dcterms:modified xsi:type="dcterms:W3CDTF">2025-11-29T21:50:10Z</dcterms:modified>
</cp:coreProperties>
</file>