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1605C286-D24A-47C7-8E45-B47B327984D0}" xr6:coauthVersionLast="47" xr6:coauthVersionMax="47" xr10:uidLastSave="{00000000-0000-0000-0000-000000000000}"/>
  <bookViews>
    <workbookView xWindow="0" yWindow="0" windowWidth="38400" windowHeight="20910" activeTab="4" xr2:uid="{00000000-000D-0000-FFFF-FFFF00000000}"/>
  </bookViews>
  <sheets>
    <sheet name="State_Extract31DEC2023" sheetId="1" r:id="rId1"/>
    <sheet name="transpose of stats" sheetId="2" r:id="rId2"/>
    <sheet name="pbv history" sheetId="6" r:id="rId3"/>
    <sheet name="income crosstab" sheetId="4" r:id="rId4"/>
    <sheet name="operating costs data points" sheetId="5" r:id="rId5"/>
  </sheets>
  <definedNames>
    <definedName name="IDX" localSheetId="0">State_Extract31DEC2023!$A$1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2" l="1"/>
  <c r="H9" i="6"/>
  <c r="H8" i="6"/>
  <c r="W24" i="4"/>
  <c r="U21" i="4"/>
  <c r="U23" i="4" s="1"/>
  <c r="U19" i="4"/>
  <c r="T23" i="4"/>
  <c r="T21" i="4"/>
  <c r="F26" i="4"/>
  <c r="E26" i="4"/>
  <c r="D26" i="4"/>
  <c r="C26" i="4"/>
  <c r="D4" i="5"/>
  <c r="D3" i="5"/>
  <c r="T28" i="4"/>
  <c r="S28" i="4"/>
  <c r="R25" i="4"/>
  <c r="B21" i="2"/>
  <c r="H21" i="2"/>
  <c r="G21" i="2"/>
  <c r="F21" i="2"/>
  <c r="E21" i="2"/>
  <c r="D21" i="2"/>
  <c r="C21" i="2"/>
</calcChain>
</file>

<file path=xl/sharedStrings.xml><?xml version="1.0" encoding="utf-8"?>
<sst xmlns="http://schemas.openxmlformats.org/spreadsheetml/2006/main" count="417" uniqueCount="157">
  <si>
    <t>Quarter</t>
  </si>
  <si>
    <t>gsl</t>
  </si>
  <si>
    <t>States</t>
  </si>
  <si>
    <t>entities</t>
  </si>
  <si>
    <t>sumlevel</t>
  </si>
  <si>
    <t>program_label</t>
  </si>
  <si>
    <t>program</t>
  </si>
  <si>
    <t>sub_program</t>
  </si>
  <si>
    <t>name</t>
  </si>
  <si>
    <t>code</t>
  </si>
  <si>
    <t>total_units</t>
  </si>
  <si>
    <t>pct_occupied</t>
  </si>
  <si>
    <t>number_reported</t>
  </si>
  <si>
    <t>pct_reported</t>
  </si>
  <si>
    <t>months_since_report</t>
  </si>
  <si>
    <t>pct_movein</t>
  </si>
  <si>
    <t>people_per_unit</t>
  </si>
  <si>
    <t>people_total</t>
  </si>
  <si>
    <t>rent_per_month</t>
  </si>
  <si>
    <t>spending_per_month</t>
  </si>
  <si>
    <t>hh_income</t>
  </si>
  <si>
    <t>person_income</t>
  </si>
  <si>
    <t>pct_lt5k</t>
  </si>
  <si>
    <t>pct_5k_lt10k</t>
  </si>
  <si>
    <t>pct_10k_lt15k</t>
  </si>
  <si>
    <t>pct_15k_lt20k</t>
  </si>
  <si>
    <t>pct_ge20k</t>
  </si>
  <si>
    <t>pct_wage_major</t>
  </si>
  <si>
    <t>pct_welfare_major</t>
  </si>
  <si>
    <t>pct_other_major</t>
  </si>
  <si>
    <t>pct_median</t>
  </si>
  <si>
    <t>pct_lt50_median</t>
  </si>
  <si>
    <t>pct_lt30_median</t>
  </si>
  <si>
    <t>pct_2adults</t>
  </si>
  <si>
    <t>pct_1adult</t>
  </si>
  <si>
    <t>pct_female_head</t>
  </si>
  <si>
    <t>pct_female_head_child</t>
  </si>
  <si>
    <t>pct_disabled_lt62</t>
  </si>
  <si>
    <t>pct_disabled_ge62</t>
  </si>
  <si>
    <t>pct_disabled_all</t>
  </si>
  <si>
    <t>pct_lt24_head</t>
  </si>
  <si>
    <t>pct_age25_50</t>
  </si>
  <si>
    <t>pct_age51_61</t>
  </si>
  <si>
    <t>pct_age62plus</t>
  </si>
  <si>
    <t>pct_age85plus</t>
  </si>
  <si>
    <t>pct_minority</t>
  </si>
  <si>
    <t>pct_black_nonhsp</t>
  </si>
  <si>
    <t>pct_native_american_nonhsp</t>
  </si>
  <si>
    <t>pct_asian_pacific_nonhsp</t>
  </si>
  <si>
    <t>pct_white_nothsp</t>
  </si>
  <si>
    <t>pct_black_hsp</t>
  </si>
  <si>
    <t>pct_wht_hsp</t>
  </si>
  <si>
    <t>pct_oth_hsp</t>
  </si>
  <si>
    <t>pct_hispanic</t>
  </si>
  <si>
    <t>pct_multi</t>
  </si>
  <si>
    <t>months_waiting</t>
  </si>
  <si>
    <t>months_from_movein</t>
  </si>
  <si>
    <t>pct_utility_allow</t>
  </si>
  <si>
    <t>ave_util_allow</t>
  </si>
  <si>
    <t>pct_bed1</t>
  </si>
  <si>
    <t>pct_bed2</t>
  </si>
  <si>
    <t>pct_bed3</t>
  </si>
  <si>
    <t>pct_overhoused</t>
  </si>
  <si>
    <t>tpoverty</t>
  </si>
  <si>
    <t>tminority</t>
  </si>
  <si>
    <t>tpct_ownsfd</t>
  </si>
  <si>
    <t>fedhse</t>
  </si>
  <si>
    <t>cbsa</t>
  </si>
  <si>
    <t>place</t>
  </si>
  <si>
    <t>latitude</t>
  </si>
  <si>
    <t>longitude</t>
  </si>
  <si>
    <t>State</t>
  </si>
  <si>
    <t>pha_total_units</t>
  </si>
  <si>
    <t>ha_size</t>
  </si>
  <si>
    <t>state</t>
  </si>
  <si>
    <t>Summary of All HUD Programs</t>
  </si>
  <si>
    <t>NA</t>
  </si>
  <si>
    <t>Public Housing</t>
  </si>
  <si>
    <t>Housing Choice Vouchers</t>
  </si>
  <si>
    <t>Project Based Section 8</t>
  </si>
  <si>
    <t>202/PRAC</t>
  </si>
  <si>
    <t>811/PRAC</t>
  </si>
  <si>
    <t>Mod Rehab</t>
  </si>
  <si>
    <t>MA Massachusetts</t>
  </si>
  <si>
    <t>25</t>
  </si>
  <si>
    <t>MA</t>
  </si>
  <si>
    <t>Total spending</t>
  </si>
  <si>
    <t>https://www.huduser.gov/portal/datasets/pictures/dictionary_2023.pdf</t>
  </si>
  <si>
    <t>https://www.hud.gov/sites/dfiles/PIH/documents/MassFY23Report.pdf</t>
  </si>
  <si>
    <t>https://www.hud.gov/sites/dfiles/PIH/documents/MassFY22Report.pdf</t>
  </si>
  <si>
    <t>new project based vouchers</t>
  </si>
  <si>
    <t>https://www.hud.gov/sites/dfiles/PIH/documents/MassFY21Report.pdf</t>
  </si>
  <si>
    <t>https://www.hud.gov/sites/dfiles/PIH/documents/MassFY20Report.pdf</t>
  </si>
  <si>
    <t>https://www.hud.gov/sites/dfiles/PIH/documents/MassFY19Report.pdf</t>
  </si>
  <si>
    <t>existing pbvs</t>
  </si>
  <si>
    <t>d</t>
  </si>
  <si>
    <t>Income Intervals</t>
  </si>
  <si>
    <t>TOTAL</t>
  </si>
  <si>
    <t>1-person</t>
  </si>
  <si>
    <t>2-persons</t>
  </si>
  <si>
    <t>3-persons</t>
  </si>
  <si>
    <t>4+ persons</t>
  </si>
  <si>
    <t>Less than $9,999</t>
  </si>
  <si>
    <t>$10,000 - $14,999</t>
  </si>
  <si>
    <t>$15,000 - $19,999</t>
  </si>
  <si>
    <t>$20,000 - $24,999</t>
  </si>
  <si>
    <t>$25,000 - $29,999</t>
  </si>
  <si>
    <t>$30,000 - $34,999</t>
  </si>
  <si>
    <t>$35,000 - $39,999</t>
  </si>
  <si>
    <t>$40,000 - $44,999</t>
  </si>
  <si>
    <t>$45,000 - $49,999</t>
  </si>
  <si>
    <t>$50,000 - $59,999</t>
  </si>
  <si>
    <t>$60,000 - $74,999</t>
  </si>
  <si>
    <t>$75,000 - $99,999</t>
  </si>
  <si>
    <t>$100,000 - $124,999</t>
  </si>
  <si>
    <t>$125,000 - $149,999</t>
  </si>
  <si>
    <t>$150,000 - $199,999</t>
  </si>
  <si>
    <t>$200,000 or more</t>
  </si>
  <si>
    <t>Economic and Market Analysis Division - HUD</t>
  </si>
  <si>
    <t>Special Tabulations of 2022 ACS 5-Year Survey Data</t>
  </si>
  <si>
    <t>Households by Income, Tenure, Age of Householder, and Housing Conditions</t>
  </si>
  <si>
    <r>
      <t>                  </t>
    </r>
    <r>
      <rPr>
        <b/>
        <sz val="12"/>
        <color rgb="FF000000"/>
        <rFont val="Arial"/>
        <family val="2"/>
      </rPr>
      <t>Geography : Boston-Cambridge-Newton, MA-NH Metro Area</t>
    </r>
  </si>
  <si>
    <r>
      <t>                  </t>
    </r>
    <r>
      <rPr>
        <b/>
        <sz val="12"/>
        <color rgb="FF000000"/>
        <rFont val="Arial"/>
        <family val="2"/>
      </rPr>
      <t>Renters, Householder Age : ALL AGES</t>
    </r>
  </si>
  <si>
    <t>https://www.huduser.gov/ast/odb/output.odb</t>
  </si>
  <si>
    <t>https://www.huduser.gov/ast/odb/Select_Parameters.odb</t>
  </si>
  <si>
    <t>https://www.huduser.gov/ast/odb/Select_geography.odb</t>
  </si>
  <si>
    <t>https://www.huduser.gov/ast/index.odb?year=2021</t>
  </si>
  <si>
    <t>https://www.huduser.gov/portal/datasets/spectabs.html</t>
  </si>
  <si>
    <t>FY 2022 Income Limit Area</t>
  </si>
  <si>
    <t>Median Family Income</t>
  </si>
  <si>
    <t>FY 2022 Income Limit Category</t>
  </si>
  <si>
    <t>Persons in Family</t>
  </si>
  <si>
    <t>Boston-Cambridge-Quincy, MA-NH HUD Metro FMR Area</t>
  </si>
  <si>
    <t>Very Low (50%) Income Limits ($)</t>
  </si>
  <si>
    <t>Extremely Low Income Limits ($)*</t>
  </si>
  <si>
    <t>Low (80%) Income Limits ($)</t>
  </si>
  <si>
    <t>ELI Threshold</t>
  </si>
  <si>
    <t>Belmont Housing Authority</t>
  </si>
  <si>
    <t>Boston Housing Authority</t>
  </si>
  <si>
    <t>State Units</t>
  </si>
  <si>
    <t>2022 Actual Utility Costs</t>
  </si>
  <si>
    <t>https://www.mass.gov/doc/phn-2023-14-fy2024-budget-guidelines/download</t>
  </si>
  <si>
    <t>https://dhcdcims.intelligrants.com/_Upload/MADHCD_PHRA/24125_5.pdf</t>
  </si>
  <si>
    <t>https://dhcdcims.intelligrants.com/_Upload/MADHCD_PHRA/24241_5.pdf</t>
  </si>
  <si>
    <t>Ann/unit</t>
  </si>
  <si>
    <t>Mostly family</t>
  </si>
  <si>
    <t>per unit if blended</t>
  </si>
  <si>
    <t>Mixed</t>
  </si>
  <si>
    <t>Family</t>
  </si>
  <si>
    <t>Senior</t>
  </si>
  <si>
    <t>30% of ELI Threshold</t>
  </si>
  <si>
    <t>Extracted from https://www.huduser.gov/portal/datasets/pictures/files/STATE_2023_2020census.xlsx</t>
  </si>
  <si>
    <t>which was downloaded from: https://www.huduser.gov/portal/datasets/assthsg.html#data_2009-2023</t>
  </si>
  <si>
    <t>Data from pertaining to Housing Choice Voucher Program from General operating information section of Moving to Work Program Annual Reports.</t>
  </si>
  <si>
    <t>Data dictionary here:</t>
  </si>
  <si>
    <t>Utility cost actuals</t>
  </si>
  <si>
    <t>Allowed non utility costs per unit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</si>
</sst>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77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275E94"/>
      <name val="Calibri"/>
      <family val="2"/>
      <scheme val="minor"/>
    </font>
    <font>
      <sz val="12"/>
      <color rgb="FF000000"/>
      <name val="Trebuchet MS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rgb="FF006699"/>
      <name val="Arial"/>
      <family val="2"/>
    </font>
    <font>
      <b/>
      <sz val="18"/>
      <color rgb="FF800080"/>
      <name val="Arial"/>
      <family val="2"/>
    </font>
    <font>
      <b/>
      <sz val="13.5"/>
      <color rgb="FF800080"/>
      <name val="Arial"/>
      <family val="2"/>
    </font>
    <font>
      <sz val="12"/>
      <color rgb="FF000000"/>
      <name val="Arial"/>
      <family val="2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AAC1D9"/>
      </right>
      <top/>
      <bottom style="medium">
        <color rgb="FFAAC1D9"/>
      </bottom>
      <diagonal/>
    </border>
    <border>
      <left style="medium">
        <color rgb="FF3872AC"/>
      </left>
      <right style="medium">
        <color rgb="FFAAC1D9"/>
      </right>
      <top style="medium">
        <color rgb="FF3872AC"/>
      </top>
      <bottom style="medium">
        <color rgb="FFAAC1D9"/>
      </bottom>
      <diagonal/>
    </border>
    <border>
      <left/>
      <right style="medium">
        <color rgb="FFAAC1D9"/>
      </right>
      <top style="medium">
        <color rgb="FF3872AC"/>
      </top>
      <bottom style="medium">
        <color rgb="FFAAC1D9"/>
      </bottom>
      <diagonal/>
    </border>
    <border>
      <left/>
      <right style="medium">
        <color rgb="FF3872AC"/>
      </right>
      <top style="medium">
        <color rgb="FF3872AC"/>
      </top>
      <bottom style="medium">
        <color rgb="FFAAC1D9"/>
      </bottom>
      <diagonal/>
    </border>
    <border>
      <left style="medium">
        <color rgb="FF3872AC"/>
      </left>
      <right style="medium">
        <color rgb="FFAAC1D9"/>
      </right>
      <top/>
      <bottom style="medium">
        <color rgb="FFAAC1D9"/>
      </bottom>
      <diagonal/>
    </border>
    <border>
      <left/>
      <right style="medium">
        <color rgb="FF3872AC"/>
      </right>
      <top/>
      <bottom style="medium">
        <color rgb="FFAAC1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15" fontId="21" fillId="34" borderId="16" xfId="0" applyNumberFormat="1" applyFont="1" applyFill="1" applyBorder="1" applyAlignment="1">
      <alignment horizontal="left" vertical="top" wrapText="1"/>
    </xf>
    <xf numFmtId="0" fontId="21" fillId="34" borderId="16" xfId="0" applyFont="1" applyFill="1" applyBorder="1" applyAlignment="1">
      <alignment horizontal="left" vertical="top" wrapText="1"/>
    </xf>
    <xf numFmtId="49" fontId="21" fillId="34" borderId="16" xfId="0" applyNumberFormat="1" applyFont="1" applyFill="1" applyBorder="1" applyAlignment="1">
      <alignment horizontal="center" vertical="top" wrapText="1"/>
    </xf>
    <xf numFmtId="0" fontId="21" fillId="34" borderId="16" xfId="0" applyFont="1" applyFill="1" applyBorder="1" applyAlignment="1">
      <alignment horizontal="right" vertical="top" wrapText="1"/>
    </xf>
    <xf numFmtId="49" fontId="21" fillId="34" borderId="16" xfId="0" applyNumberFormat="1" applyFont="1" applyFill="1" applyBorder="1" applyAlignment="1">
      <alignment horizontal="left" vertical="top" wrapText="1"/>
    </xf>
    <xf numFmtId="1" fontId="6" fillId="34" borderId="16" xfId="6" applyNumberFormat="1" applyFill="1" applyBorder="1" applyAlignment="1">
      <alignment horizontal="right" vertical="top" wrapText="1"/>
    </xf>
    <xf numFmtId="1" fontId="21" fillId="34" borderId="16" xfId="0" applyNumberFormat="1" applyFont="1" applyFill="1" applyBorder="1" applyAlignment="1">
      <alignment horizontal="right" vertical="top" wrapText="1"/>
    </xf>
    <xf numFmtId="164" fontId="21" fillId="34" borderId="16" xfId="0" applyNumberFormat="1" applyFont="1" applyFill="1" applyBorder="1" applyAlignment="1">
      <alignment horizontal="right" vertical="top" wrapText="1"/>
    </xf>
    <xf numFmtId="1" fontId="21" fillId="34" borderId="16" xfId="0" applyNumberFormat="1" applyFont="1" applyFill="1" applyBorder="1" applyAlignment="1">
      <alignment horizontal="right" vertical="top"/>
    </xf>
    <xf numFmtId="0" fontId="0" fillId="34" borderId="16" xfId="0" applyFill="1" applyBorder="1"/>
    <xf numFmtId="0" fontId="20" fillId="34" borderId="16" xfId="0" applyFont="1" applyFill="1" applyBorder="1" applyAlignment="1">
      <alignment horizontal="left" vertical="center" wrapText="1"/>
    </xf>
    <xf numFmtId="0" fontId="6" fillId="34" borderId="16" xfId="6" applyFill="1" applyBorder="1" applyAlignment="1">
      <alignment horizontal="left" vertical="center" wrapText="1"/>
    </xf>
    <xf numFmtId="0" fontId="0" fillId="34" borderId="16" xfId="0" applyFill="1" applyBorder="1" applyAlignment="1">
      <alignment horizontal="left"/>
    </xf>
    <xf numFmtId="0" fontId="22" fillId="34" borderId="16" xfId="0" applyFont="1" applyFill="1" applyBorder="1" applyAlignment="1">
      <alignment horizontal="left" vertical="center" wrapText="1"/>
    </xf>
    <xf numFmtId="0" fontId="22" fillId="34" borderId="16" xfId="0" applyFont="1" applyFill="1" applyBorder="1" applyAlignment="1">
      <alignment horizontal="left" vertical="top" wrapText="1"/>
    </xf>
    <xf numFmtId="0" fontId="6" fillId="2" borderId="16" xfId="6" applyBorder="1" applyAlignment="1">
      <alignment horizontal="left" vertical="center" wrapText="1"/>
    </xf>
    <xf numFmtId="165" fontId="6" fillId="2" borderId="16" xfId="6" applyNumberFormat="1" applyBorder="1" applyAlignment="1">
      <alignment horizontal="right" vertical="top" wrapText="1"/>
    </xf>
    <xf numFmtId="165" fontId="0" fillId="0" borderId="0" xfId="44" applyNumberFormat="1" applyFont="1"/>
    <xf numFmtId="0" fontId="16" fillId="0" borderId="0" xfId="0" applyFont="1"/>
    <xf numFmtId="3" fontId="0" fillId="0" borderId="0" xfId="0" applyNumberForma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left" vertical="center"/>
    </xf>
    <xf numFmtId="6" fontId="0" fillId="0" borderId="0" xfId="0" applyNumberFormat="1"/>
    <xf numFmtId="3" fontId="0" fillId="33" borderId="0" xfId="0" applyNumberFormat="1" applyFill="1"/>
    <xf numFmtId="4" fontId="0" fillId="0" borderId="0" xfId="0" applyNumberFormat="1"/>
    <xf numFmtId="8" fontId="0" fillId="0" borderId="0" xfId="0" applyNumberFormat="1"/>
    <xf numFmtId="0" fontId="0" fillId="0" borderId="16" xfId="0" applyBorder="1"/>
    <xf numFmtId="177" fontId="29" fillId="33" borderId="16" xfId="45" applyNumberFormat="1" applyFont="1" applyFill="1" applyBorder="1"/>
    <xf numFmtId="0" fontId="23" fillId="35" borderId="16" xfId="0" applyFont="1" applyFill="1" applyBorder="1" applyAlignment="1">
      <alignment horizontal="left" vertical="center" wrapText="1"/>
    </xf>
    <xf numFmtId="0" fontId="23" fillId="35" borderId="16" xfId="0" applyFont="1" applyFill="1" applyBorder="1" applyAlignment="1">
      <alignment horizontal="right" vertical="center" wrapText="1"/>
    </xf>
    <xf numFmtId="0" fontId="23" fillId="35" borderId="16" xfId="0" applyFont="1" applyFill="1" applyBorder="1" applyAlignment="1">
      <alignment vertical="center" wrapText="1"/>
    </xf>
    <xf numFmtId="3" fontId="24" fillId="35" borderId="16" xfId="0" applyNumberFormat="1" applyFont="1" applyFill="1" applyBorder="1" applyAlignment="1">
      <alignment horizontal="right" vertical="center" wrapText="1"/>
    </xf>
    <xf numFmtId="3" fontId="24" fillId="33" borderId="16" xfId="0" applyNumberFormat="1" applyFont="1" applyFill="1" applyBorder="1" applyAlignment="1">
      <alignment horizontal="right" vertical="center" wrapText="1"/>
    </xf>
    <xf numFmtId="0" fontId="23" fillId="35" borderId="17" xfId="0" applyFont="1" applyFill="1" applyBorder="1" applyAlignment="1">
      <alignment horizontal="left" vertical="center" wrapText="1"/>
    </xf>
    <xf numFmtId="0" fontId="7" fillId="3" borderId="16" xfId="7" applyBorder="1" applyAlignment="1">
      <alignment horizontal="left" vertical="center" wrapText="1"/>
    </xf>
    <xf numFmtId="1" fontId="7" fillId="3" borderId="16" xfId="7" applyNumberFormat="1" applyBorder="1" applyAlignment="1">
      <alignment horizontal="right" vertical="top" wrapText="1"/>
    </xf>
    <xf numFmtId="0" fontId="7" fillId="3" borderId="0" xfId="7"/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6" fillId="0" borderId="12" xfId="6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15" fontId="21" fillId="0" borderId="14" xfId="0" applyNumberFormat="1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49" fontId="21" fillId="0" borderId="10" xfId="0" applyNumberFormat="1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right" vertical="top" wrapText="1"/>
    </xf>
    <xf numFmtId="49" fontId="21" fillId="0" borderId="10" xfId="0" applyNumberFormat="1" applyFont="1" applyFill="1" applyBorder="1" applyAlignment="1">
      <alignment horizontal="left" vertical="top" wrapText="1"/>
    </xf>
    <xf numFmtId="1" fontId="6" fillId="0" borderId="10" xfId="6" applyNumberFormat="1" applyFill="1" applyBorder="1" applyAlignment="1">
      <alignment horizontal="right" vertical="top" wrapText="1"/>
    </xf>
    <xf numFmtId="1" fontId="21" fillId="0" borderId="10" xfId="0" applyNumberFormat="1" applyFont="1" applyFill="1" applyBorder="1" applyAlignment="1">
      <alignment horizontal="right" vertical="top" wrapText="1"/>
    </xf>
    <xf numFmtId="164" fontId="21" fillId="0" borderId="10" xfId="0" applyNumberFormat="1" applyFont="1" applyFill="1" applyBorder="1" applyAlignment="1">
      <alignment horizontal="right" vertical="top" wrapText="1"/>
    </xf>
    <xf numFmtId="0" fontId="21" fillId="0" borderId="15" xfId="0" applyFont="1" applyFill="1" applyBorder="1" applyAlignment="1">
      <alignment horizontal="left" vertical="top" wrapText="1"/>
    </xf>
    <xf numFmtId="1" fontId="21" fillId="0" borderId="10" xfId="0" applyNumberFormat="1" applyFont="1" applyFill="1" applyBorder="1" applyAlignment="1">
      <alignment horizontal="right" vertical="top"/>
    </xf>
    <xf numFmtId="0" fontId="20" fillId="0" borderId="0" xfId="0" applyFont="1" applyFill="1" applyAlignment="1">
      <alignment horizontal="left"/>
    </xf>
    <xf numFmtId="0" fontId="6" fillId="0" borderId="0" xfId="6" applyFill="1" applyAlignment="1">
      <alignment horizontal="center"/>
    </xf>
    <xf numFmtId="0" fontId="19" fillId="0" borderId="0" xfId="0" applyFont="1" applyFill="1" applyAlignment="1">
      <alignment horizontal="center"/>
    </xf>
    <xf numFmtId="0" fontId="6" fillId="0" borderId="0" xfId="6" applyFill="1" applyAlignment="1">
      <alignment horizontal="left"/>
    </xf>
    <xf numFmtId="0" fontId="16" fillId="0" borderId="0" xfId="0" applyFont="1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Currency" xfId="45" builtinId="4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</xdr:col>
      <xdr:colOff>1667411</xdr:colOff>
      <xdr:row>11</xdr:row>
      <xdr:rowOff>143028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9D06B3-7ED8-9279-4F99-CAEC856D1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3839111" cy="1095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5"/>
  <sheetViews>
    <sheetView showGridLines="0" topLeftCell="E1" workbookViewId="0">
      <selection activeCell="E1" sqref="A1:XFD1048576"/>
    </sheetView>
  </sheetViews>
  <sheetFormatPr defaultColWidth="8.7109375" defaultRowHeight="18" x14ac:dyDescent="0.35"/>
  <cols>
    <col min="1" max="1" width="7.5703125" style="46" bestFit="1" customWidth="1"/>
    <col min="2" max="2" width="3.85546875" style="46" bestFit="1" customWidth="1"/>
    <col min="3" max="3" width="19.140625" style="46" bestFit="1" customWidth="1"/>
    <col min="4" max="4" width="6.7109375" style="46" bestFit="1" customWidth="1"/>
    <col min="5" max="5" width="8.140625" style="57" bestFit="1" customWidth="1"/>
    <col min="6" max="6" width="20.5703125" style="46" bestFit="1" customWidth="1"/>
    <col min="7" max="7" width="7.5703125" style="46" bestFit="1" customWidth="1"/>
    <col min="8" max="8" width="11.42578125" style="46" bestFit="1" customWidth="1"/>
    <col min="9" max="9" width="19.140625" style="46" bestFit="1" customWidth="1"/>
    <col min="10" max="10" width="4.7109375" style="46" bestFit="1" customWidth="1"/>
    <col min="11" max="11" width="9.140625" style="58" bestFit="1" customWidth="1"/>
    <col min="12" max="12" width="11.42578125" style="46" bestFit="1" customWidth="1"/>
    <col min="13" max="13" width="14.85546875" style="46" bestFit="1" customWidth="1"/>
    <col min="14" max="14" width="11" style="46" bestFit="1" customWidth="1"/>
    <col min="15" max="15" width="17.85546875" style="46" bestFit="1" customWidth="1"/>
    <col min="16" max="16" width="10.140625" style="46" bestFit="1" customWidth="1"/>
    <col min="17" max="17" width="13.85546875" style="46" bestFit="1" customWidth="1"/>
    <col min="18" max="18" width="10.5703125" style="46" bestFit="1" customWidth="1"/>
    <col min="19" max="19" width="13.5703125" style="46" bestFit="1" customWidth="1"/>
    <col min="20" max="20" width="17.85546875" style="46" bestFit="1" customWidth="1"/>
    <col min="21" max="21" width="9.5703125" style="46" bestFit="1" customWidth="1"/>
    <col min="22" max="22" width="13.28515625" style="46" bestFit="1" customWidth="1"/>
    <col min="23" max="23" width="7" style="46" bestFit="1" customWidth="1"/>
    <col min="24" max="24" width="10.5703125" style="46" bestFit="1" customWidth="1"/>
    <col min="25" max="26" width="11.5703125" style="46" bestFit="1" customWidth="1"/>
    <col min="27" max="27" width="8.85546875" style="46" bestFit="1" customWidth="1"/>
    <col min="28" max="28" width="14" style="46" bestFit="1" customWidth="1"/>
    <col min="29" max="29" width="15.5703125" style="46" bestFit="1" customWidth="1"/>
    <col min="30" max="30" width="13.85546875" style="46" bestFit="1" customWidth="1"/>
    <col min="31" max="31" width="10.140625" style="46" bestFit="1" customWidth="1"/>
    <col min="32" max="33" width="13.85546875" style="46" bestFit="1" customWidth="1"/>
    <col min="34" max="34" width="9.85546875" style="46" bestFit="1" customWidth="1"/>
    <col min="35" max="35" width="9" style="46" bestFit="1" customWidth="1"/>
    <col min="36" max="36" width="14.5703125" style="46" bestFit="1" customWidth="1"/>
    <col min="37" max="37" width="19.42578125" style="46" bestFit="1" customWidth="1"/>
    <col min="38" max="38" width="14.7109375" style="46" bestFit="1" customWidth="1"/>
    <col min="39" max="39" width="15.7109375" style="46" bestFit="1" customWidth="1"/>
    <col min="40" max="40" width="13.7109375" style="46" bestFit="1" customWidth="1"/>
    <col min="41" max="41" width="11.85546875" style="46" bestFit="1" customWidth="1"/>
    <col min="42" max="43" width="11.5703125" style="46" bestFit="1" customWidth="1"/>
    <col min="44" max="45" width="12.28515625" style="46" bestFit="1" customWidth="1"/>
    <col min="46" max="46" width="10.85546875" style="46" bestFit="1" customWidth="1"/>
    <col min="47" max="47" width="15.28515625" style="46" bestFit="1" customWidth="1"/>
    <col min="48" max="48" width="24.42578125" style="46" bestFit="1" customWidth="1"/>
    <col min="49" max="49" width="21.5703125" style="46" bestFit="1" customWidth="1"/>
    <col min="50" max="50" width="15" style="46" bestFit="1" customWidth="1"/>
    <col min="51" max="51" width="12.140625" style="46" bestFit="1" customWidth="1"/>
    <col min="52" max="52" width="10.85546875" style="46" bestFit="1" customWidth="1"/>
    <col min="53" max="53" width="10.5703125" style="46" bestFit="1" customWidth="1"/>
    <col min="54" max="54" width="10.85546875" style="46" bestFit="1" customWidth="1"/>
    <col min="55" max="55" width="8.140625" style="46" bestFit="1" customWidth="1"/>
    <col min="56" max="56" width="13.5703125" style="46" bestFit="1" customWidth="1"/>
    <col min="57" max="57" width="18.5703125" style="46" bestFit="1" customWidth="1"/>
    <col min="58" max="58" width="13.85546875" style="46" bestFit="1" customWidth="1"/>
    <col min="59" max="59" width="12.140625" style="46" bestFit="1" customWidth="1"/>
    <col min="60" max="62" width="8.140625" style="46" bestFit="1" customWidth="1"/>
    <col min="63" max="63" width="13.85546875" style="46" bestFit="1" customWidth="1"/>
    <col min="64" max="64" width="7.5703125" style="46" bestFit="1" customWidth="1"/>
    <col min="65" max="65" width="8" style="46" bestFit="1" customWidth="1"/>
    <col min="66" max="66" width="10.5703125" style="46" bestFit="1" customWidth="1"/>
    <col min="67" max="67" width="6.28515625" style="46" bestFit="1" customWidth="1"/>
    <col min="68" max="68" width="4.5703125" style="46" bestFit="1" customWidth="1"/>
    <col min="69" max="69" width="5.140625" style="46" bestFit="1" customWidth="1"/>
    <col min="70" max="70" width="6.7109375" style="46" bestFit="1" customWidth="1"/>
    <col min="71" max="71" width="8.28515625" style="46" bestFit="1" customWidth="1"/>
    <col min="72" max="72" width="4.85546875" style="46" bestFit="1" customWidth="1"/>
    <col min="73" max="73" width="13" style="46" bestFit="1" customWidth="1"/>
    <col min="74" max="74" width="6.85546875" style="46" bestFit="1" customWidth="1"/>
    <col min="75" max="16384" width="8.7109375" style="59"/>
  </cols>
  <sheetData>
    <row r="1" spans="1:74" s="46" customFormat="1" ht="30.75" thickBot="1" x14ac:dyDescent="0.25">
      <c r="A1" s="41" t="s">
        <v>0</v>
      </c>
      <c r="B1" s="42" t="s">
        <v>1</v>
      </c>
      <c r="C1" s="42" t="s">
        <v>2</v>
      </c>
      <c r="D1" s="42" t="s">
        <v>3</v>
      </c>
      <c r="E1" s="43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4" t="s">
        <v>10</v>
      </c>
      <c r="L1" s="42" t="s">
        <v>11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  <c r="S1" s="42" t="s">
        <v>18</v>
      </c>
      <c r="T1" s="42" t="s">
        <v>19</v>
      </c>
      <c r="U1" s="42" t="s">
        <v>20</v>
      </c>
      <c r="V1" s="42" t="s">
        <v>21</v>
      </c>
      <c r="W1" s="42" t="s">
        <v>22</v>
      </c>
      <c r="X1" s="42" t="s">
        <v>23</v>
      </c>
      <c r="Y1" s="42" t="s">
        <v>24</v>
      </c>
      <c r="Z1" s="42" t="s">
        <v>25</v>
      </c>
      <c r="AA1" s="42" t="s">
        <v>26</v>
      </c>
      <c r="AB1" s="42" t="s">
        <v>27</v>
      </c>
      <c r="AC1" s="42" t="s">
        <v>28</v>
      </c>
      <c r="AD1" s="42" t="s">
        <v>29</v>
      </c>
      <c r="AE1" s="42" t="s">
        <v>30</v>
      </c>
      <c r="AF1" s="42" t="s">
        <v>31</v>
      </c>
      <c r="AG1" s="42" t="s">
        <v>32</v>
      </c>
      <c r="AH1" s="42" t="s">
        <v>33</v>
      </c>
      <c r="AI1" s="42" t="s">
        <v>34</v>
      </c>
      <c r="AJ1" s="42" t="s">
        <v>35</v>
      </c>
      <c r="AK1" s="42" t="s">
        <v>36</v>
      </c>
      <c r="AL1" s="42" t="s">
        <v>37</v>
      </c>
      <c r="AM1" s="42" t="s">
        <v>38</v>
      </c>
      <c r="AN1" s="42" t="s">
        <v>39</v>
      </c>
      <c r="AO1" s="42" t="s">
        <v>40</v>
      </c>
      <c r="AP1" s="42" t="s">
        <v>41</v>
      </c>
      <c r="AQ1" s="42" t="s">
        <v>42</v>
      </c>
      <c r="AR1" s="42" t="s">
        <v>43</v>
      </c>
      <c r="AS1" s="42" t="s">
        <v>44</v>
      </c>
      <c r="AT1" s="42" t="s">
        <v>45</v>
      </c>
      <c r="AU1" s="42" t="s">
        <v>46</v>
      </c>
      <c r="AV1" s="42" t="s">
        <v>47</v>
      </c>
      <c r="AW1" s="42" t="s">
        <v>48</v>
      </c>
      <c r="AX1" s="42" t="s">
        <v>49</v>
      </c>
      <c r="AY1" s="42" t="s">
        <v>50</v>
      </c>
      <c r="AZ1" s="42" t="s">
        <v>51</v>
      </c>
      <c r="BA1" s="42" t="s">
        <v>52</v>
      </c>
      <c r="BB1" s="42" t="s">
        <v>53</v>
      </c>
      <c r="BC1" s="42" t="s">
        <v>54</v>
      </c>
      <c r="BD1" s="42" t="s">
        <v>55</v>
      </c>
      <c r="BE1" s="42" t="s">
        <v>56</v>
      </c>
      <c r="BF1" s="42" t="s">
        <v>57</v>
      </c>
      <c r="BG1" s="42" t="s">
        <v>58</v>
      </c>
      <c r="BH1" s="42" t="s">
        <v>59</v>
      </c>
      <c r="BI1" s="42" t="s">
        <v>60</v>
      </c>
      <c r="BJ1" s="42" t="s">
        <v>61</v>
      </c>
      <c r="BK1" s="42" t="s">
        <v>62</v>
      </c>
      <c r="BL1" s="42" t="s">
        <v>63</v>
      </c>
      <c r="BM1" s="42" t="s">
        <v>64</v>
      </c>
      <c r="BN1" s="42" t="s">
        <v>65</v>
      </c>
      <c r="BO1" s="42" t="s">
        <v>66</v>
      </c>
      <c r="BP1" s="42" t="s">
        <v>67</v>
      </c>
      <c r="BQ1" s="42" t="s">
        <v>68</v>
      </c>
      <c r="BR1" s="42" t="s">
        <v>69</v>
      </c>
      <c r="BS1" s="42" t="s">
        <v>70</v>
      </c>
      <c r="BT1" s="42" t="s">
        <v>71</v>
      </c>
      <c r="BU1" s="42" t="s">
        <v>72</v>
      </c>
      <c r="BV1" s="45" t="s">
        <v>73</v>
      </c>
    </row>
    <row r="2" spans="1:74" s="46" customFormat="1" ht="23.25" thickBot="1" x14ac:dyDescent="0.25">
      <c r="A2" s="47">
        <v>45291</v>
      </c>
      <c r="B2" s="48" t="s">
        <v>74</v>
      </c>
      <c r="C2" s="48" t="s">
        <v>83</v>
      </c>
      <c r="D2" s="49"/>
      <c r="E2" s="48">
        <v>3</v>
      </c>
      <c r="F2" s="48" t="s">
        <v>75</v>
      </c>
      <c r="G2" s="50">
        <v>1</v>
      </c>
      <c r="H2" s="48" t="s">
        <v>76</v>
      </c>
      <c r="I2" s="51" t="s">
        <v>83</v>
      </c>
      <c r="J2" s="51" t="s">
        <v>84</v>
      </c>
      <c r="K2" s="52">
        <v>195262</v>
      </c>
      <c r="L2" s="53">
        <v>93</v>
      </c>
      <c r="M2" s="53">
        <v>185291</v>
      </c>
      <c r="N2" s="53">
        <v>100</v>
      </c>
      <c r="O2" s="53">
        <v>7</v>
      </c>
      <c r="P2" s="53">
        <v>7</v>
      </c>
      <c r="Q2" s="54">
        <v>1.9</v>
      </c>
      <c r="R2" s="53">
        <v>343426</v>
      </c>
      <c r="S2" s="53">
        <v>507</v>
      </c>
      <c r="T2" s="53">
        <v>1463</v>
      </c>
      <c r="U2" s="53">
        <v>21725</v>
      </c>
      <c r="V2" s="53">
        <v>11722</v>
      </c>
      <c r="W2" s="53">
        <v>4</v>
      </c>
      <c r="X2" s="53">
        <v>7</v>
      </c>
      <c r="Y2" s="53">
        <v>34</v>
      </c>
      <c r="Z2" s="53">
        <v>15</v>
      </c>
      <c r="AA2" s="53">
        <v>40</v>
      </c>
      <c r="AB2" s="53">
        <v>26</v>
      </c>
      <c r="AC2" s="53">
        <v>6</v>
      </c>
      <c r="AD2" s="53">
        <v>65</v>
      </c>
      <c r="AE2" s="53">
        <v>21</v>
      </c>
      <c r="AF2" s="53">
        <v>95</v>
      </c>
      <c r="AG2" s="53">
        <v>79</v>
      </c>
      <c r="AH2" s="53">
        <v>3</v>
      </c>
      <c r="AI2" s="53">
        <v>25</v>
      </c>
      <c r="AJ2" s="53">
        <v>72</v>
      </c>
      <c r="AK2" s="53">
        <v>25</v>
      </c>
      <c r="AL2" s="53">
        <v>40</v>
      </c>
      <c r="AM2" s="53">
        <v>45</v>
      </c>
      <c r="AN2" s="53">
        <v>28</v>
      </c>
      <c r="AO2" s="53">
        <v>1</v>
      </c>
      <c r="AP2" s="53">
        <v>33</v>
      </c>
      <c r="AQ2" s="53">
        <v>20</v>
      </c>
      <c r="AR2" s="53">
        <v>46</v>
      </c>
      <c r="AS2" s="53">
        <v>5</v>
      </c>
      <c r="AT2" s="53">
        <v>58</v>
      </c>
      <c r="AU2" s="53">
        <v>20</v>
      </c>
      <c r="AV2" s="53">
        <v>0</v>
      </c>
      <c r="AW2" s="53">
        <v>5</v>
      </c>
      <c r="AX2" s="53">
        <v>39</v>
      </c>
      <c r="AY2" s="53">
        <v>4</v>
      </c>
      <c r="AZ2" s="53">
        <v>23</v>
      </c>
      <c r="BA2" s="53">
        <v>5</v>
      </c>
      <c r="BB2" s="53">
        <v>32</v>
      </c>
      <c r="BC2" s="53">
        <v>1</v>
      </c>
      <c r="BD2" s="53">
        <v>42</v>
      </c>
      <c r="BE2" s="53">
        <v>175</v>
      </c>
      <c r="BF2" s="53">
        <v>61</v>
      </c>
      <c r="BG2" s="53">
        <v>136</v>
      </c>
      <c r="BH2" s="53">
        <v>50</v>
      </c>
      <c r="BI2" s="53">
        <v>28</v>
      </c>
      <c r="BJ2" s="53">
        <v>22</v>
      </c>
      <c r="BK2" s="53">
        <v>14</v>
      </c>
      <c r="BL2" s="53">
        <v>20</v>
      </c>
      <c r="BM2" s="53">
        <v>52</v>
      </c>
      <c r="BN2" s="53">
        <v>26</v>
      </c>
      <c r="BO2" s="51" t="s">
        <v>76</v>
      </c>
      <c r="BP2" s="51" t="s">
        <v>76</v>
      </c>
      <c r="BQ2" s="51" t="s">
        <v>76</v>
      </c>
      <c r="BR2" s="48" t="s">
        <v>76</v>
      </c>
      <c r="BS2" s="48" t="s">
        <v>76</v>
      </c>
      <c r="BT2" s="51" t="s">
        <v>85</v>
      </c>
      <c r="BU2" s="48" t="s">
        <v>76</v>
      </c>
      <c r="BV2" s="55" t="s">
        <v>76</v>
      </c>
    </row>
    <row r="3" spans="1:74" s="46" customFormat="1" ht="23.25" thickBot="1" x14ac:dyDescent="0.25">
      <c r="A3" s="47">
        <v>45291</v>
      </c>
      <c r="B3" s="48" t="s">
        <v>74</v>
      </c>
      <c r="C3" s="48" t="s">
        <v>83</v>
      </c>
      <c r="D3" s="49"/>
      <c r="E3" s="48">
        <v>3</v>
      </c>
      <c r="F3" s="48" t="s">
        <v>77</v>
      </c>
      <c r="G3" s="50">
        <v>2</v>
      </c>
      <c r="H3" s="48" t="s">
        <v>76</v>
      </c>
      <c r="I3" s="51" t="s">
        <v>83</v>
      </c>
      <c r="J3" s="51" t="s">
        <v>84</v>
      </c>
      <c r="K3" s="52">
        <v>29957</v>
      </c>
      <c r="L3" s="53">
        <v>96</v>
      </c>
      <c r="M3" s="53">
        <v>28500</v>
      </c>
      <c r="N3" s="53">
        <v>99</v>
      </c>
      <c r="O3" s="53">
        <v>7</v>
      </c>
      <c r="P3" s="53">
        <v>7</v>
      </c>
      <c r="Q3" s="54">
        <v>1.8</v>
      </c>
      <c r="R3" s="53">
        <v>52239</v>
      </c>
      <c r="S3" s="53">
        <v>511</v>
      </c>
      <c r="T3" s="53">
        <v>980</v>
      </c>
      <c r="U3" s="53">
        <v>22522</v>
      </c>
      <c r="V3" s="53">
        <v>12287</v>
      </c>
      <c r="W3" s="53">
        <v>4</v>
      </c>
      <c r="X3" s="53">
        <v>7</v>
      </c>
      <c r="Y3" s="53">
        <v>36</v>
      </c>
      <c r="Z3" s="53">
        <v>15</v>
      </c>
      <c r="AA3" s="53">
        <v>39</v>
      </c>
      <c r="AB3" s="53">
        <v>26</v>
      </c>
      <c r="AC3" s="53">
        <v>5</v>
      </c>
      <c r="AD3" s="53">
        <v>66</v>
      </c>
      <c r="AE3" s="53">
        <v>23</v>
      </c>
      <c r="AF3" s="53">
        <v>93</v>
      </c>
      <c r="AG3" s="53">
        <v>78</v>
      </c>
      <c r="AH3" s="53">
        <v>3</v>
      </c>
      <c r="AI3" s="53">
        <v>21</v>
      </c>
      <c r="AJ3" s="53">
        <v>66</v>
      </c>
      <c r="AK3" s="53">
        <v>22</v>
      </c>
      <c r="AL3" s="53">
        <v>42</v>
      </c>
      <c r="AM3" s="53">
        <v>55</v>
      </c>
      <c r="AN3" s="53">
        <v>31</v>
      </c>
      <c r="AO3" s="53">
        <v>1</v>
      </c>
      <c r="AP3" s="53">
        <v>29</v>
      </c>
      <c r="AQ3" s="53">
        <v>19</v>
      </c>
      <c r="AR3" s="53">
        <v>50</v>
      </c>
      <c r="AS3" s="53">
        <v>5</v>
      </c>
      <c r="AT3" s="53">
        <v>65</v>
      </c>
      <c r="AU3" s="53">
        <v>19</v>
      </c>
      <c r="AV3" s="53">
        <v>0</v>
      </c>
      <c r="AW3" s="53">
        <v>7</v>
      </c>
      <c r="AX3" s="53">
        <v>35</v>
      </c>
      <c r="AY3" s="53">
        <v>4</v>
      </c>
      <c r="AZ3" s="53">
        <v>34</v>
      </c>
      <c r="BA3" s="53">
        <v>0</v>
      </c>
      <c r="BB3" s="53">
        <v>38</v>
      </c>
      <c r="BC3" s="53">
        <v>0</v>
      </c>
      <c r="BD3" s="53">
        <v>37</v>
      </c>
      <c r="BE3" s="53">
        <v>138</v>
      </c>
      <c r="BF3" s="53">
        <v>22</v>
      </c>
      <c r="BG3" s="53">
        <v>97</v>
      </c>
      <c r="BH3" s="53">
        <v>57</v>
      </c>
      <c r="BI3" s="53">
        <v>23</v>
      </c>
      <c r="BJ3" s="53">
        <v>20</v>
      </c>
      <c r="BK3" s="53">
        <v>11</v>
      </c>
      <c r="BL3" s="53">
        <v>24</v>
      </c>
      <c r="BM3" s="53">
        <v>56</v>
      </c>
      <c r="BN3" s="53">
        <v>21</v>
      </c>
      <c r="BO3" s="51" t="s">
        <v>76</v>
      </c>
      <c r="BP3" s="51" t="s">
        <v>76</v>
      </c>
      <c r="BQ3" s="51" t="s">
        <v>76</v>
      </c>
      <c r="BR3" s="48" t="s">
        <v>76</v>
      </c>
      <c r="BS3" s="48" t="s">
        <v>76</v>
      </c>
      <c r="BT3" s="51" t="s">
        <v>85</v>
      </c>
      <c r="BU3" s="48" t="s">
        <v>76</v>
      </c>
      <c r="BV3" s="55" t="s">
        <v>76</v>
      </c>
    </row>
    <row r="4" spans="1:74" s="46" customFormat="1" ht="23.25" thickBot="1" x14ac:dyDescent="0.25">
      <c r="A4" s="47">
        <v>45291</v>
      </c>
      <c r="B4" s="48" t="s">
        <v>74</v>
      </c>
      <c r="C4" s="48" t="s">
        <v>83</v>
      </c>
      <c r="D4" s="49"/>
      <c r="E4" s="48">
        <v>3</v>
      </c>
      <c r="F4" s="48" t="s">
        <v>78</v>
      </c>
      <c r="G4" s="50">
        <v>3</v>
      </c>
      <c r="H4" s="48" t="s">
        <v>76</v>
      </c>
      <c r="I4" s="51" t="s">
        <v>83</v>
      </c>
      <c r="J4" s="51" t="s">
        <v>84</v>
      </c>
      <c r="K4" s="52">
        <v>99530</v>
      </c>
      <c r="L4" s="53">
        <v>91</v>
      </c>
      <c r="M4" s="53">
        <v>94811</v>
      </c>
      <c r="N4" s="53">
        <v>100</v>
      </c>
      <c r="O4" s="53">
        <v>7</v>
      </c>
      <c r="P4" s="53">
        <v>7</v>
      </c>
      <c r="Q4" s="54">
        <v>2.1</v>
      </c>
      <c r="R4" s="53">
        <v>194655</v>
      </c>
      <c r="S4" s="53">
        <v>518</v>
      </c>
      <c r="T4" s="53">
        <v>1476</v>
      </c>
      <c r="U4" s="53">
        <v>22130</v>
      </c>
      <c r="V4" s="53">
        <v>10779</v>
      </c>
      <c r="W4" s="53">
        <v>4</v>
      </c>
      <c r="X4" s="53">
        <v>8</v>
      </c>
      <c r="Y4" s="53">
        <v>33</v>
      </c>
      <c r="Z4" s="53">
        <v>15</v>
      </c>
      <c r="AA4" s="53">
        <v>41</v>
      </c>
      <c r="AB4" s="53">
        <v>30</v>
      </c>
      <c r="AC4" s="53">
        <v>7</v>
      </c>
      <c r="AD4" s="53">
        <v>59</v>
      </c>
      <c r="AE4" s="53">
        <v>21</v>
      </c>
      <c r="AF4" s="53">
        <v>94</v>
      </c>
      <c r="AG4" s="53">
        <v>78</v>
      </c>
      <c r="AH4" s="53">
        <v>3</v>
      </c>
      <c r="AI4" s="53">
        <v>32</v>
      </c>
      <c r="AJ4" s="53">
        <v>78</v>
      </c>
      <c r="AK4" s="53">
        <v>32</v>
      </c>
      <c r="AL4" s="53">
        <v>42</v>
      </c>
      <c r="AM4" s="53">
        <v>66</v>
      </c>
      <c r="AN4" s="53">
        <v>30</v>
      </c>
      <c r="AO4" s="53">
        <v>1</v>
      </c>
      <c r="AP4" s="53">
        <v>42</v>
      </c>
      <c r="AQ4" s="53">
        <v>24</v>
      </c>
      <c r="AR4" s="53">
        <v>33</v>
      </c>
      <c r="AS4" s="53">
        <v>2</v>
      </c>
      <c r="AT4" s="53">
        <v>59</v>
      </c>
      <c r="AU4" s="53">
        <v>24</v>
      </c>
      <c r="AV4" s="53">
        <v>0</v>
      </c>
      <c r="AW4" s="53">
        <v>3</v>
      </c>
      <c r="AX4" s="53">
        <v>40</v>
      </c>
      <c r="AY4" s="53">
        <v>4</v>
      </c>
      <c r="AZ4" s="53">
        <v>27</v>
      </c>
      <c r="BA4" s="53">
        <v>1</v>
      </c>
      <c r="BB4" s="53">
        <v>32</v>
      </c>
      <c r="BC4" s="53">
        <v>1</v>
      </c>
      <c r="BD4" s="53">
        <v>45</v>
      </c>
      <c r="BE4" s="53">
        <v>215</v>
      </c>
      <c r="BF4" s="53">
        <v>73</v>
      </c>
      <c r="BG4" s="53">
        <v>178</v>
      </c>
      <c r="BH4" s="53">
        <v>37</v>
      </c>
      <c r="BI4" s="53">
        <v>33</v>
      </c>
      <c r="BJ4" s="53">
        <v>30</v>
      </c>
      <c r="BK4" s="53">
        <v>18</v>
      </c>
      <c r="BL4" s="53">
        <v>17</v>
      </c>
      <c r="BM4" s="53">
        <v>51</v>
      </c>
      <c r="BN4" s="53">
        <v>29</v>
      </c>
      <c r="BO4" s="51" t="s">
        <v>76</v>
      </c>
      <c r="BP4" s="51" t="s">
        <v>76</v>
      </c>
      <c r="BQ4" s="51" t="s">
        <v>76</v>
      </c>
      <c r="BR4" s="48" t="s">
        <v>76</v>
      </c>
      <c r="BS4" s="48" t="s">
        <v>76</v>
      </c>
      <c r="BT4" s="51" t="s">
        <v>85</v>
      </c>
      <c r="BU4" s="48" t="s">
        <v>76</v>
      </c>
      <c r="BV4" s="55" t="s">
        <v>76</v>
      </c>
    </row>
    <row r="5" spans="1:74" s="46" customFormat="1" ht="23.25" thickBot="1" x14ac:dyDescent="0.25">
      <c r="A5" s="47">
        <v>45291</v>
      </c>
      <c r="B5" s="48" t="s">
        <v>74</v>
      </c>
      <c r="C5" s="48" t="s">
        <v>83</v>
      </c>
      <c r="D5" s="49"/>
      <c r="E5" s="48">
        <v>3</v>
      </c>
      <c r="F5" s="48" t="s">
        <v>82</v>
      </c>
      <c r="G5" s="50">
        <v>4</v>
      </c>
      <c r="H5" s="48" t="s">
        <v>76</v>
      </c>
      <c r="I5" s="51" t="s">
        <v>83</v>
      </c>
      <c r="J5" s="51" t="s">
        <v>84</v>
      </c>
      <c r="K5" s="52">
        <v>1662</v>
      </c>
      <c r="L5" s="53">
        <v>102</v>
      </c>
      <c r="M5" s="53">
        <v>1666</v>
      </c>
      <c r="N5" s="53">
        <v>98</v>
      </c>
      <c r="O5" s="53">
        <v>6</v>
      </c>
      <c r="P5" s="53">
        <v>13</v>
      </c>
      <c r="Q5" s="54">
        <v>1.5</v>
      </c>
      <c r="R5" s="53">
        <v>2577</v>
      </c>
      <c r="S5" s="53">
        <v>369</v>
      </c>
      <c r="T5" s="53">
        <v>735</v>
      </c>
      <c r="U5" s="53">
        <v>15599</v>
      </c>
      <c r="V5" s="53">
        <v>10085</v>
      </c>
      <c r="W5" s="53">
        <v>8</v>
      </c>
      <c r="X5" s="53">
        <v>7</v>
      </c>
      <c r="Y5" s="53">
        <v>45</v>
      </c>
      <c r="Z5" s="53">
        <v>14</v>
      </c>
      <c r="AA5" s="53">
        <v>26</v>
      </c>
      <c r="AB5" s="53">
        <v>20</v>
      </c>
      <c r="AC5" s="53">
        <v>8</v>
      </c>
      <c r="AD5" s="53">
        <v>61</v>
      </c>
      <c r="AE5" s="53">
        <v>18</v>
      </c>
      <c r="AF5" s="53">
        <v>97</v>
      </c>
      <c r="AG5" s="53">
        <v>87</v>
      </c>
      <c r="AH5" s="53">
        <v>1</v>
      </c>
      <c r="AI5" s="53">
        <v>21</v>
      </c>
      <c r="AJ5" s="53">
        <v>52</v>
      </c>
      <c r="AK5" s="53">
        <v>21</v>
      </c>
      <c r="AL5" s="53">
        <v>46</v>
      </c>
      <c r="AM5" s="53">
        <v>66</v>
      </c>
      <c r="AN5" s="53">
        <v>37</v>
      </c>
      <c r="AO5" s="53">
        <v>2</v>
      </c>
      <c r="AP5" s="53">
        <v>41</v>
      </c>
      <c r="AQ5" s="53">
        <v>26</v>
      </c>
      <c r="AR5" s="53">
        <v>30</v>
      </c>
      <c r="AS5" s="53">
        <v>1</v>
      </c>
      <c r="AT5" s="53">
        <v>60</v>
      </c>
      <c r="AU5" s="53">
        <v>18</v>
      </c>
      <c r="AV5" s="53">
        <v>0</v>
      </c>
      <c r="AW5" s="53">
        <v>1</v>
      </c>
      <c r="AX5" s="53">
        <v>40</v>
      </c>
      <c r="AY5" s="53">
        <v>3</v>
      </c>
      <c r="AZ5" s="53">
        <v>37</v>
      </c>
      <c r="BA5" s="53">
        <v>0</v>
      </c>
      <c r="BB5" s="53">
        <v>41</v>
      </c>
      <c r="BC5" s="53">
        <v>0</v>
      </c>
      <c r="BD5" s="53">
        <v>24</v>
      </c>
      <c r="BE5" s="53">
        <v>100</v>
      </c>
      <c r="BF5" s="53">
        <v>51</v>
      </c>
      <c r="BG5" s="53">
        <v>147</v>
      </c>
      <c r="BH5" s="53">
        <v>65</v>
      </c>
      <c r="BI5" s="53">
        <v>21</v>
      </c>
      <c r="BJ5" s="53">
        <v>14</v>
      </c>
      <c r="BK5" s="53">
        <v>11</v>
      </c>
      <c r="BL5" s="53">
        <v>32</v>
      </c>
      <c r="BM5" s="53">
        <v>61</v>
      </c>
      <c r="BN5" s="53">
        <v>13</v>
      </c>
      <c r="BO5" s="51" t="s">
        <v>76</v>
      </c>
      <c r="BP5" s="51" t="s">
        <v>76</v>
      </c>
      <c r="BQ5" s="51" t="s">
        <v>76</v>
      </c>
      <c r="BR5" s="48" t="s">
        <v>76</v>
      </c>
      <c r="BS5" s="48" t="s">
        <v>76</v>
      </c>
      <c r="BT5" s="51" t="s">
        <v>85</v>
      </c>
      <c r="BU5" s="48" t="s">
        <v>76</v>
      </c>
      <c r="BV5" s="55" t="s">
        <v>76</v>
      </c>
    </row>
    <row r="6" spans="1:74" s="46" customFormat="1" ht="23.25" thickBot="1" x14ac:dyDescent="0.25">
      <c r="A6" s="47">
        <v>45291</v>
      </c>
      <c r="B6" s="48" t="s">
        <v>74</v>
      </c>
      <c r="C6" s="48" t="s">
        <v>83</v>
      </c>
      <c r="D6" s="49"/>
      <c r="E6" s="48">
        <v>3</v>
      </c>
      <c r="F6" s="48" t="s">
        <v>79</v>
      </c>
      <c r="G6" s="50">
        <v>5</v>
      </c>
      <c r="H6" s="48" t="s">
        <v>76</v>
      </c>
      <c r="I6" s="51" t="s">
        <v>83</v>
      </c>
      <c r="J6" s="51" t="s">
        <v>84</v>
      </c>
      <c r="K6" s="52">
        <v>59394</v>
      </c>
      <c r="L6" s="53">
        <v>94</v>
      </c>
      <c r="M6" s="53">
        <v>55695</v>
      </c>
      <c r="N6" s="53">
        <v>100</v>
      </c>
      <c r="O6" s="53">
        <v>7</v>
      </c>
      <c r="P6" s="53">
        <v>7</v>
      </c>
      <c r="Q6" s="54">
        <v>1.6</v>
      </c>
      <c r="R6" s="53">
        <v>88935</v>
      </c>
      <c r="S6" s="53">
        <v>498</v>
      </c>
      <c r="T6" s="53">
        <v>1776</v>
      </c>
      <c r="U6" s="53">
        <v>21077</v>
      </c>
      <c r="V6" s="53">
        <v>13199</v>
      </c>
      <c r="W6" s="53">
        <v>4</v>
      </c>
      <c r="X6" s="53">
        <v>6</v>
      </c>
      <c r="Y6" s="53">
        <v>35</v>
      </c>
      <c r="Z6" s="53">
        <v>16</v>
      </c>
      <c r="AA6" s="53">
        <v>39</v>
      </c>
      <c r="AB6" s="53">
        <v>21</v>
      </c>
      <c r="AC6" s="53">
        <v>4</v>
      </c>
      <c r="AD6" s="53">
        <v>73</v>
      </c>
      <c r="AE6" s="53">
        <v>21</v>
      </c>
      <c r="AF6" s="53">
        <v>95</v>
      </c>
      <c r="AG6" s="53">
        <v>79</v>
      </c>
      <c r="AH6" s="53">
        <v>3</v>
      </c>
      <c r="AI6" s="53">
        <v>16</v>
      </c>
      <c r="AJ6" s="53">
        <v>67</v>
      </c>
      <c r="AK6" s="53">
        <v>16</v>
      </c>
      <c r="AL6" s="53">
        <v>34</v>
      </c>
      <c r="AM6" s="53">
        <v>26</v>
      </c>
      <c r="AN6" s="53">
        <v>20</v>
      </c>
      <c r="AO6" s="53">
        <v>1</v>
      </c>
      <c r="AP6" s="53">
        <v>23</v>
      </c>
      <c r="AQ6" s="53">
        <v>14</v>
      </c>
      <c r="AR6" s="53">
        <v>62</v>
      </c>
      <c r="AS6" s="53">
        <v>10</v>
      </c>
      <c r="AT6" s="53">
        <v>55</v>
      </c>
      <c r="AU6" s="53">
        <v>16</v>
      </c>
      <c r="AV6" s="53">
        <v>0</v>
      </c>
      <c r="AW6" s="53">
        <v>9</v>
      </c>
      <c r="AX6" s="53">
        <v>38</v>
      </c>
      <c r="AY6" s="53">
        <v>3</v>
      </c>
      <c r="AZ6" s="53">
        <v>12</v>
      </c>
      <c r="BA6" s="53">
        <v>15</v>
      </c>
      <c r="BB6" s="53">
        <v>31</v>
      </c>
      <c r="BC6" s="53">
        <v>1</v>
      </c>
      <c r="BD6" s="56">
        <v>-1</v>
      </c>
      <c r="BE6" s="53">
        <v>134</v>
      </c>
      <c r="BF6" s="53">
        <v>65</v>
      </c>
      <c r="BG6" s="53">
        <v>66</v>
      </c>
      <c r="BH6" s="53">
        <v>63</v>
      </c>
      <c r="BI6" s="53">
        <v>25</v>
      </c>
      <c r="BJ6" s="53">
        <v>12</v>
      </c>
      <c r="BK6" s="53">
        <v>10</v>
      </c>
      <c r="BL6" s="53">
        <v>21</v>
      </c>
      <c r="BM6" s="53">
        <v>53</v>
      </c>
      <c r="BN6" s="53">
        <v>23</v>
      </c>
      <c r="BO6" s="51" t="s">
        <v>76</v>
      </c>
      <c r="BP6" s="51" t="s">
        <v>76</v>
      </c>
      <c r="BQ6" s="51" t="s">
        <v>76</v>
      </c>
      <c r="BR6" s="48" t="s">
        <v>76</v>
      </c>
      <c r="BS6" s="48" t="s">
        <v>76</v>
      </c>
      <c r="BT6" s="51" t="s">
        <v>85</v>
      </c>
      <c r="BU6" s="48" t="s">
        <v>76</v>
      </c>
      <c r="BV6" s="55" t="s">
        <v>76</v>
      </c>
    </row>
    <row r="7" spans="1:74" s="46" customFormat="1" ht="23.25" thickBot="1" x14ac:dyDescent="0.25">
      <c r="A7" s="47">
        <v>45291</v>
      </c>
      <c r="B7" s="48" t="s">
        <v>74</v>
      </c>
      <c r="C7" s="48" t="s">
        <v>83</v>
      </c>
      <c r="D7" s="49"/>
      <c r="E7" s="48">
        <v>3</v>
      </c>
      <c r="F7" s="48" t="s">
        <v>80</v>
      </c>
      <c r="G7" s="50">
        <v>8</v>
      </c>
      <c r="H7" s="48" t="s">
        <v>76</v>
      </c>
      <c r="I7" s="51" t="s">
        <v>83</v>
      </c>
      <c r="J7" s="51" t="s">
        <v>84</v>
      </c>
      <c r="K7" s="52">
        <v>3752</v>
      </c>
      <c r="L7" s="53">
        <v>98</v>
      </c>
      <c r="M7" s="53">
        <v>3709</v>
      </c>
      <c r="N7" s="53">
        <v>100</v>
      </c>
      <c r="O7" s="53">
        <v>6</v>
      </c>
      <c r="P7" s="53">
        <v>9</v>
      </c>
      <c r="Q7" s="54">
        <v>1.1000000000000001</v>
      </c>
      <c r="R7" s="53">
        <v>4092</v>
      </c>
      <c r="S7" s="53">
        <v>437</v>
      </c>
      <c r="T7" s="53">
        <v>688</v>
      </c>
      <c r="U7" s="53">
        <v>19391</v>
      </c>
      <c r="V7" s="53">
        <v>17576</v>
      </c>
      <c r="W7" s="53">
        <v>3</v>
      </c>
      <c r="X7" s="53">
        <v>4</v>
      </c>
      <c r="Y7" s="53">
        <v>34</v>
      </c>
      <c r="Z7" s="53">
        <v>20</v>
      </c>
      <c r="AA7" s="53">
        <v>38</v>
      </c>
      <c r="AB7" s="53">
        <v>3</v>
      </c>
      <c r="AC7" s="53">
        <v>2</v>
      </c>
      <c r="AD7" s="53">
        <v>95</v>
      </c>
      <c r="AE7" s="53">
        <v>21</v>
      </c>
      <c r="AF7" s="53">
        <v>99</v>
      </c>
      <c r="AG7" s="53">
        <v>80</v>
      </c>
      <c r="AH7" s="56">
        <v>-1</v>
      </c>
      <c r="AI7" s="56">
        <v>-1</v>
      </c>
      <c r="AJ7" s="53">
        <v>68</v>
      </c>
      <c r="AK7" s="56">
        <v>-1</v>
      </c>
      <c r="AL7" s="53">
        <v>43</v>
      </c>
      <c r="AM7" s="53">
        <v>7</v>
      </c>
      <c r="AN7" s="53">
        <v>7</v>
      </c>
      <c r="AO7" s="53">
        <v>0</v>
      </c>
      <c r="AP7" s="53">
        <v>0</v>
      </c>
      <c r="AQ7" s="53">
        <v>0</v>
      </c>
      <c r="AR7" s="53">
        <v>100</v>
      </c>
      <c r="AS7" s="53">
        <v>22</v>
      </c>
      <c r="AT7" s="53">
        <v>33</v>
      </c>
      <c r="AU7" s="53">
        <v>12</v>
      </c>
      <c r="AV7" s="53">
        <v>0</v>
      </c>
      <c r="AW7" s="53">
        <v>7</v>
      </c>
      <c r="AX7" s="53">
        <v>58</v>
      </c>
      <c r="AY7" s="53">
        <v>1</v>
      </c>
      <c r="AZ7" s="53">
        <v>5</v>
      </c>
      <c r="BA7" s="53">
        <v>7</v>
      </c>
      <c r="BB7" s="53">
        <v>13</v>
      </c>
      <c r="BC7" s="53">
        <v>1</v>
      </c>
      <c r="BD7" s="56">
        <v>-1</v>
      </c>
      <c r="BE7" s="53">
        <v>98</v>
      </c>
      <c r="BF7" s="53">
        <v>16</v>
      </c>
      <c r="BG7" s="53">
        <v>38</v>
      </c>
      <c r="BH7" s="53">
        <v>100</v>
      </c>
      <c r="BI7" s="56">
        <v>-1</v>
      </c>
      <c r="BJ7" s="56">
        <v>-1</v>
      </c>
      <c r="BK7" s="56">
        <v>-1</v>
      </c>
      <c r="BL7" s="53">
        <v>14</v>
      </c>
      <c r="BM7" s="53">
        <v>43</v>
      </c>
      <c r="BN7" s="53">
        <v>36</v>
      </c>
      <c r="BO7" s="51" t="s">
        <v>76</v>
      </c>
      <c r="BP7" s="51" t="s">
        <v>76</v>
      </c>
      <c r="BQ7" s="51" t="s">
        <v>76</v>
      </c>
      <c r="BR7" s="48" t="s">
        <v>76</v>
      </c>
      <c r="BS7" s="48" t="s">
        <v>76</v>
      </c>
      <c r="BT7" s="51" t="s">
        <v>85</v>
      </c>
      <c r="BU7" s="48" t="s">
        <v>76</v>
      </c>
      <c r="BV7" s="55" t="s">
        <v>76</v>
      </c>
    </row>
    <row r="8" spans="1:74" s="46" customFormat="1" ht="23.25" thickBot="1" x14ac:dyDescent="0.25">
      <c r="A8" s="47">
        <v>45291</v>
      </c>
      <c r="B8" s="48" t="s">
        <v>74</v>
      </c>
      <c r="C8" s="48" t="s">
        <v>83</v>
      </c>
      <c r="D8" s="49"/>
      <c r="E8" s="48">
        <v>3</v>
      </c>
      <c r="F8" s="48" t="s">
        <v>81</v>
      </c>
      <c r="G8" s="50">
        <v>9</v>
      </c>
      <c r="H8" s="48" t="s">
        <v>76</v>
      </c>
      <c r="I8" s="51" t="s">
        <v>83</v>
      </c>
      <c r="J8" s="51" t="s">
        <v>84</v>
      </c>
      <c r="K8" s="52">
        <v>967</v>
      </c>
      <c r="L8" s="53">
        <v>93</v>
      </c>
      <c r="M8" s="53">
        <v>910</v>
      </c>
      <c r="N8" s="53">
        <v>100</v>
      </c>
      <c r="O8" s="53">
        <v>7</v>
      </c>
      <c r="P8" s="53">
        <v>11</v>
      </c>
      <c r="Q8" s="54">
        <v>1</v>
      </c>
      <c r="R8" s="53">
        <v>928</v>
      </c>
      <c r="S8" s="53">
        <v>360</v>
      </c>
      <c r="T8" s="53">
        <v>713</v>
      </c>
      <c r="U8" s="53">
        <v>15006</v>
      </c>
      <c r="V8" s="53">
        <v>14715</v>
      </c>
      <c r="W8" s="53">
        <v>1</v>
      </c>
      <c r="X8" s="53">
        <v>6</v>
      </c>
      <c r="Y8" s="53">
        <v>53</v>
      </c>
      <c r="Z8" s="53">
        <v>22</v>
      </c>
      <c r="AA8" s="53">
        <v>18</v>
      </c>
      <c r="AB8" s="53">
        <v>6</v>
      </c>
      <c r="AC8" s="53">
        <v>1</v>
      </c>
      <c r="AD8" s="53">
        <v>90</v>
      </c>
      <c r="AE8" s="53">
        <v>17</v>
      </c>
      <c r="AF8" s="53">
        <v>99</v>
      </c>
      <c r="AG8" s="53">
        <v>94</v>
      </c>
      <c r="AH8" s="56">
        <v>-1</v>
      </c>
      <c r="AI8" s="53">
        <v>0</v>
      </c>
      <c r="AJ8" s="53">
        <v>36</v>
      </c>
      <c r="AK8" s="53">
        <v>0</v>
      </c>
      <c r="AL8" s="53">
        <v>100</v>
      </c>
      <c r="AM8" s="53">
        <v>100</v>
      </c>
      <c r="AN8" s="53">
        <v>99</v>
      </c>
      <c r="AO8" s="53">
        <v>4</v>
      </c>
      <c r="AP8" s="53">
        <v>37</v>
      </c>
      <c r="AQ8" s="53">
        <v>29</v>
      </c>
      <c r="AR8" s="53">
        <v>31</v>
      </c>
      <c r="AS8" s="53">
        <v>1</v>
      </c>
      <c r="AT8" s="53">
        <v>22</v>
      </c>
      <c r="AU8" s="53">
        <v>12</v>
      </c>
      <c r="AV8" s="53">
        <v>0</v>
      </c>
      <c r="AW8" s="53">
        <v>3</v>
      </c>
      <c r="AX8" s="53">
        <v>68</v>
      </c>
      <c r="AY8" s="53">
        <v>0</v>
      </c>
      <c r="AZ8" s="53">
        <v>4</v>
      </c>
      <c r="BA8" s="53">
        <v>3</v>
      </c>
      <c r="BB8" s="53">
        <v>8</v>
      </c>
      <c r="BC8" s="53">
        <v>0</v>
      </c>
      <c r="BD8" s="56">
        <v>-1</v>
      </c>
      <c r="BE8" s="53">
        <v>109</v>
      </c>
      <c r="BF8" s="53">
        <v>5</v>
      </c>
      <c r="BG8" s="53">
        <v>42</v>
      </c>
      <c r="BH8" s="53">
        <v>97</v>
      </c>
      <c r="BI8" s="53">
        <v>3</v>
      </c>
      <c r="BJ8" s="53">
        <v>0</v>
      </c>
      <c r="BK8" s="53">
        <v>2</v>
      </c>
      <c r="BL8" s="53">
        <v>12</v>
      </c>
      <c r="BM8" s="53">
        <v>36</v>
      </c>
      <c r="BN8" s="53">
        <v>42</v>
      </c>
      <c r="BO8" s="51" t="s">
        <v>76</v>
      </c>
      <c r="BP8" s="51" t="s">
        <v>76</v>
      </c>
      <c r="BQ8" s="51" t="s">
        <v>76</v>
      </c>
      <c r="BR8" s="48" t="s">
        <v>76</v>
      </c>
      <c r="BS8" s="48" t="s">
        <v>76</v>
      </c>
      <c r="BT8" s="51" t="s">
        <v>85</v>
      </c>
      <c r="BU8" s="48" t="s">
        <v>76</v>
      </c>
      <c r="BV8" s="55" t="s">
        <v>76</v>
      </c>
    </row>
    <row r="10" spans="1:74" x14ac:dyDescent="0.35">
      <c r="E10" s="57" t="s">
        <v>151</v>
      </c>
    </row>
    <row r="11" spans="1:74" x14ac:dyDescent="0.35">
      <c r="F11" s="57" t="s">
        <v>152</v>
      </c>
      <c r="G11" s="57"/>
      <c r="H11" s="57"/>
      <c r="I11" s="57"/>
      <c r="J11" s="57"/>
      <c r="K11" s="60"/>
    </row>
    <row r="12" spans="1:74" x14ac:dyDescent="0.35">
      <c r="E12" s="57" t="s">
        <v>154</v>
      </c>
    </row>
    <row r="13" spans="1:74" x14ac:dyDescent="0.35">
      <c r="F13" s="61" t="s">
        <v>87</v>
      </c>
    </row>
    <row r="15" spans="1:74" x14ac:dyDescent="0.35">
      <c r="H15" s="57"/>
    </row>
  </sheetData>
  <pageMargins left="0.75" right="0.75" top="1" bottom="1" header="0.5" footer="0.5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DD22-F47A-4833-8F55-16A14FF65495}">
  <dimension ref="A1:O75"/>
  <sheetViews>
    <sheetView topLeftCell="A15" workbookViewId="0">
      <selection activeCell="I58" sqref="I58"/>
    </sheetView>
  </sheetViews>
  <sheetFormatPr defaultColWidth="20.42578125" defaultRowHeight="15" customHeight="1" x14ac:dyDescent="0.25"/>
  <cols>
    <col min="1" max="1" width="20.42578125" style="13"/>
    <col min="2" max="8" width="20.42578125" style="10"/>
  </cols>
  <sheetData>
    <row r="1" spans="1:12" ht="15" customHeight="1" x14ac:dyDescent="0.25">
      <c r="A1" s="11" t="s">
        <v>0</v>
      </c>
      <c r="B1" s="1">
        <v>45291</v>
      </c>
      <c r="C1" s="1">
        <v>45291</v>
      </c>
      <c r="D1" s="1">
        <v>45291</v>
      </c>
      <c r="E1" s="1">
        <v>45291</v>
      </c>
      <c r="F1" s="1">
        <v>45291</v>
      </c>
      <c r="G1" s="1">
        <v>45291</v>
      </c>
      <c r="H1" s="1">
        <v>45291</v>
      </c>
    </row>
    <row r="2" spans="1:12" ht="15" customHeight="1" x14ac:dyDescent="0.25">
      <c r="A2" s="11" t="s">
        <v>1</v>
      </c>
      <c r="B2" s="2" t="s">
        <v>74</v>
      </c>
      <c r="C2" s="2" t="s">
        <v>74</v>
      </c>
      <c r="D2" s="2" t="s">
        <v>74</v>
      </c>
      <c r="E2" s="2" t="s">
        <v>74</v>
      </c>
      <c r="F2" s="2" t="s">
        <v>74</v>
      </c>
      <c r="G2" s="2" t="s">
        <v>74</v>
      </c>
      <c r="H2" s="2" t="s">
        <v>74</v>
      </c>
    </row>
    <row r="3" spans="1:12" ht="15" customHeight="1" x14ac:dyDescent="0.25">
      <c r="A3" s="11" t="s">
        <v>2</v>
      </c>
      <c r="B3" s="2" t="s">
        <v>83</v>
      </c>
      <c r="C3" s="2" t="s">
        <v>83</v>
      </c>
      <c r="D3" s="2" t="s">
        <v>83</v>
      </c>
      <c r="E3" s="2" t="s">
        <v>83</v>
      </c>
      <c r="F3" s="2" t="s">
        <v>83</v>
      </c>
      <c r="G3" s="2" t="s">
        <v>83</v>
      </c>
      <c r="H3" s="2" t="s">
        <v>83</v>
      </c>
    </row>
    <row r="4" spans="1:12" ht="15" customHeight="1" x14ac:dyDescent="0.25">
      <c r="A4" s="11" t="s">
        <v>3</v>
      </c>
      <c r="B4" s="3"/>
      <c r="C4" s="3"/>
      <c r="D4" s="3"/>
      <c r="E4" s="3"/>
      <c r="F4" s="3"/>
      <c r="G4" s="3"/>
      <c r="H4" s="3"/>
    </row>
    <row r="5" spans="1:12" ht="15" customHeight="1" x14ac:dyDescent="0.25">
      <c r="A5" s="11" t="s">
        <v>4</v>
      </c>
      <c r="B5" s="2">
        <v>3</v>
      </c>
      <c r="C5" s="2">
        <v>3</v>
      </c>
      <c r="D5" s="2">
        <v>3</v>
      </c>
      <c r="E5" s="2">
        <v>3</v>
      </c>
      <c r="F5" s="2">
        <v>3</v>
      </c>
      <c r="G5" s="2">
        <v>3</v>
      </c>
      <c r="H5" s="2">
        <v>3</v>
      </c>
    </row>
    <row r="6" spans="1:12" ht="15" customHeight="1" x14ac:dyDescent="0.25">
      <c r="A6" s="14" t="s">
        <v>5</v>
      </c>
      <c r="B6" s="15" t="s">
        <v>75</v>
      </c>
      <c r="C6" s="15" t="s">
        <v>77</v>
      </c>
      <c r="D6" s="15" t="s">
        <v>78</v>
      </c>
      <c r="E6" s="15" t="s">
        <v>82</v>
      </c>
      <c r="F6" s="15" t="s">
        <v>79</v>
      </c>
      <c r="G6" s="15" t="s">
        <v>80</v>
      </c>
      <c r="H6" s="15" t="s">
        <v>81</v>
      </c>
    </row>
    <row r="7" spans="1:12" ht="15" customHeight="1" x14ac:dyDescent="0.25">
      <c r="A7" s="11" t="s">
        <v>6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8</v>
      </c>
      <c r="H7" s="4">
        <v>9</v>
      </c>
      <c r="L7" t="s">
        <v>95</v>
      </c>
    </row>
    <row r="8" spans="1:12" ht="15" customHeight="1" x14ac:dyDescent="0.25">
      <c r="A8" s="11" t="s">
        <v>7</v>
      </c>
      <c r="B8" s="2" t="s">
        <v>76</v>
      </c>
      <c r="C8" s="2" t="s">
        <v>76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</row>
    <row r="9" spans="1:12" ht="15" customHeight="1" x14ac:dyDescent="0.25">
      <c r="A9" s="11" t="s">
        <v>8</v>
      </c>
      <c r="B9" s="5" t="s">
        <v>83</v>
      </c>
      <c r="C9" s="5" t="s">
        <v>83</v>
      </c>
      <c r="D9" s="5" t="s">
        <v>83</v>
      </c>
      <c r="E9" s="5" t="s">
        <v>83</v>
      </c>
      <c r="F9" s="5" t="s">
        <v>83</v>
      </c>
      <c r="G9" s="5" t="s">
        <v>83</v>
      </c>
      <c r="H9" s="5" t="s">
        <v>83</v>
      </c>
    </row>
    <row r="10" spans="1:12" ht="15" customHeight="1" x14ac:dyDescent="0.25">
      <c r="A10" s="11" t="s">
        <v>9</v>
      </c>
      <c r="B10" s="5" t="s">
        <v>84</v>
      </c>
      <c r="C10" s="5" t="s">
        <v>84</v>
      </c>
      <c r="D10" s="5" t="s">
        <v>84</v>
      </c>
      <c r="E10" s="5" t="s">
        <v>84</v>
      </c>
      <c r="F10" s="5" t="s">
        <v>84</v>
      </c>
      <c r="G10" s="5" t="s">
        <v>84</v>
      </c>
      <c r="H10" s="5" t="s">
        <v>84</v>
      </c>
    </row>
    <row r="11" spans="1:12" ht="15" customHeight="1" x14ac:dyDescent="0.25">
      <c r="A11" s="12" t="s">
        <v>10</v>
      </c>
      <c r="B11" s="6">
        <v>195262</v>
      </c>
      <c r="C11" s="6">
        <v>29957</v>
      </c>
      <c r="D11" s="6">
        <v>99530</v>
      </c>
      <c r="E11" s="6">
        <v>1662</v>
      </c>
      <c r="F11" s="6">
        <v>59394</v>
      </c>
      <c r="G11" s="6">
        <v>3752</v>
      </c>
      <c r="H11" s="6">
        <v>967</v>
      </c>
    </row>
    <row r="12" spans="1:12" ht="15" customHeight="1" x14ac:dyDescent="0.25">
      <c r="A12" s="11" t="s">
        <v>11</v>
      </c>
      <c r="B12" s="7">
        <v>93</v>
      </c>
      <c r="C12" s="7">
        <v>96</v>
      </c>
      <c r="D12" s="7">
        <v>91</v>
      </c>
      <c r="E12" s="7">
        <v>102</v>
      </c>
      <c r="F12" s="7">
        <v>94</v>
      </c>
      <c r="G12" s="7">
        <v>98</v>
      </c>
      <c r="H12" s="7">
        <v>93</v>
      </c>
    </row>
    <row r="13" spans="1:12" ht="15" customHeight="1" x14ac:dyDescent="0.25">
      <c r="A13" s="11" t="s">
        <v>12</v>
      </c>
      <c r="B13" s="7">
        <v>185291</v>
      </c>
      <c r="C13" s="7">
        <v>28500</v>
      </c>
      <c r="D13" s="7">
        <v>94811</v>
      </c>
      <c r="E13" s="7">
        <v>1666</v>
      </c>
      <c r="F13" s="7">
        <v>55695</v>
      </c>
      <c r="G13" s="7">
        <v>3709</v>
      </c>
      <c r="H13" s="7">
        <v>910</v>
      </c>
    </row>
    <row r="14" spans="1:12" ht="15" customHeight="1" x14ac:dyDescent="0.25">
      <c r="A14" s="11" t="s">
        <v>13</v>
      </c>
      <c r="B14" s="7">
        <v>100</v>
      </c>
      <c r="C14" s="7">
        <v>99</v>
      </c>
      <c r="D14" s="7">
        <v>100</v>
      </c>
      <c r="E14" s="7">
        <v>98</v>
      </c>
      <c r="F14" s="7">
        <v>100</v>
      </c>
      <c r="G14" s="7">
        <v>100</v>
      </c>
      <c r="H14" s="7">
        <v>100</v>
      </c>
    </row>
    <row r="15" spans="1:12" ht="16.5" customHeight="1" x14ac:dyDescent="0.25">
      <c r="A15" s="11" t="s">
        <v>14</v>
      </c>
      <c r="B15" s="7">
        <v>7</v>
      </c>
      <c r="C15" s="7">
        <v>7</v>
      </c>
      <c r="D15" s="7">
        <v>7</v>
      </c>
      <c r="E15" s="7">
        <v>6</v>
      </c>
      <c r="F15" s="7">
        <v>7</v>
      </c>
      <c r="G15" s="7">
        <v>6</v>
      </c>
      <c r="H15" s="7">
        <v>7</v>
      </c>
    </row>
    <row r="16" spans="1:12" ht="15" customHeight="1" x14ac:dyDescent="0.25">
      <c r="A16" s="38" t="s">
        <v>15</v>
      </c>
      <c r="B16" s="39">
        <v>7</v>
      </c>
      <c r="C16" s="39">
        <v>7</v>
      </c>
      <c r="D16" s="39">
        <v>7</v>
      </c>
      <c r="E16" s="39">
        <v>13</v>
      </c>
      <c r="F16" s="39">
        <v>7</v>
      </c>
      <c r="G16" s="39">
        <v>9</v>
      </c>
      <c r="H16" s="39">
        <v>11</v>
      </c>
    </row>
    <row r="17" spans="1:15" ht="15" customHeight="1" x14ac:dyDescent="0.25">
      <c r="A17" s="11" t="s">
        <v>16</v>
      </c>
      <c r="B17" s="8">
        <v>1.9</v>
      </c>
      <c r="C17" s="8">
        <v>1.8</v>
      </c>
      <c r="D17" s="8">
        <v>2.1</v>
      </c>
      <c r="E17" s="8">
        <v>1.5</v>
      </c>
      <c r="F17" s="8">
        <v>1.6</v>
      </c>
      <c r="G17" s="8">
        <v>1.1000000000000001</v>
      </c>
      <c r="H17" s="8">
        <v>1</v>
      </c>
    </row>
    <row r="18" spans="1:15" ht="15" customHeight="1" x14ac:dyDescent="0.25">
      <c r="A18" s="11" t="s">
        <v>17</v>
      </c>
      <c r="B18" s="7">
        <v>343426</v>
      </c>
      <c r="C18" s="7">
        <v>52239</v>
      </c>
      <c r="D18" s="7">
        <v>194655</v>
      </c>
      <c r="E18" s="7">
        <v>2577</v>
      </c>
      <c r="F18" s="7">
        <v>88935</v>
      </c>
      <c r="G18" s="7">
        <v>4092</v>
      </c>
      <c r="H18" s="7">
        <v>928</v>
      </c>
    </row>
    <row r="19" spans="1:15" ht="15" customHeight="1" x14ac:dyDescent="0.25">
      <c r="A19" s="11" t="s">
        <v>18</v>
      </c>
      <c r="B19" s="7">
        <v>507</v>
      </c>
      <c r="C19" s="7">
        <v>511</v>
      </c>
      <c r="D19" s="7">
        <v>518</v>
      </c>
      <c r="E19" s="7">
        <v>369</v>
      </c>
      <c r="F19" s="7">
        <v>498</v>
      </c>
      <c r="G19" s="7">
        <v>437</v>
      </c>
      <c r="H19" s="7">
        <v>360</v>
      </c>
    </row>
    <row r="20" spans="1:15" ht="15" customHeight="1" x14ac:dyDescent="0.25">
      <c r="A20" s="11" t="s">
        <v>19</v>
      </c>
      <c r="B20" s="7">
        <v>1463</v>
      </c>
      <c r="C20" s="7">
        <v>980</v>
      </c>
      <c r="D20" s="7">
        <v>1476</v>
      </c>
      <c r="E20" s="7">
        <v>735</v>
      </c>
      <c r="F20" s="7">
        <v>1776</v>
      </c>
      <c r="G20" s="7">
        <v>688</v>
      </c>
      <c r="H20" s="7">
        <v>713</v>
      </c>
      <c r="O20" s="18"/>
    </row>
    <row r="21" spans="1:15" ht="15" customHeight="1" x14ac:dyDescent="0.25">
      <c r="A21" s="16" t="s">
        <v>86</v>
      </c>
      <c r="B21" s="17">
        <f t="shared" ref="B21:H21" si="0">B11*B12/100*B20*12</f>
        <v>3188058294.96</v>
      </c>
      <c r="C21" s="17">
        <f t="shared" si="0"/>
        <v>338202547.20000005</v>
      </c>
      <c r="D21" s="17">
        <f t="shared" si="0"/>
        <v>1604216577.5999999</v>
      </c>
      <c r="E21" s="17">
        <f t="shared" si="0"/>
        <v>14952016.799999999</v>
      </c>
      <c r="F21" s="17">
        <f t="shared" si="0"/>
        <v>1189856632.3199999</v>
      </c>
      <c r="G21" s="17">
        <f t="shared" si="0"/>
        <v>30356981.759999998</v>
      </c>
      <c r="H21" s="17">
        <f t="shared" si="0"/>
        <v>7694496.3599999994</v>
      </c>
    </row>
    <row r="22" spans="1:15" ht="15" customHeight="1" x14ac:dyDescent="0.25">
      <c r="A22" s="11" t="s">
        <v>20</v>
      </c>
      <c r="B22" s="7">
        <v>21725</v>
      </c>
      <c r="C22" s="7">
        <v>22522</v>
      </c>
      <c r="D22" s="7">
        <v>22130</v>
      </c>
      <c r="E22" s="7">
        <v>15599</v>
      </c>
      <c r="F22" s="7">
        <v>21077</v>
      </c>
      <c r="G22" s="7">
        <v>19391</v>
      </c>
      <c r="H22" s="7">
        <v>15006</v>
      </c>
    </row>
    <row r="23" spans="1:15" ht="15" customHeight="1" x14ac:dyDescent="0.25">
      <c r="A23" s="11" t="s">
        <v>21</v>
      </c>
      <c r="B23" s="7">
        <v>11722</v>
      </c>
      <c r="C23" s="7">
        <v>12287</v>
      </c>
      <c r="D23" s="7">
        <v>10779</v>
      </c>
      <c r="E23" s="7">
        <v>10085</v>
      </c>
      <c r="F23" s="7">
        <v>13199</v>
      </c>
      <c r="G23" s="7">
        <v>17576</v>
      </c>
      <c r="H23" s="7">
        <v>14715</v>
      </c>
    </row>
    <row r="24" spans="1:15" ht="15" customHeight="1" x14ac:dyDescent="0.25">
      <c r="A24" s="11" t="s">
        <v>22</v>
      </c>
      <c r="B24" s="7">
        <v>4</v>
      </c>
      <c r="C24" s="7">
        <v>4</v>
      </c>
      <c r="D24" s="7">
        <v>4</v>
      </c>
      <c r="E24" s="7">
        <v>8</v>
      </c>
      <c r="F24" s="7">
        <v>4</v>
      </c>
      <c r="G24" s="7">
        <v>3</v>
      </c>
      <c r="H24" s="7">
        <v>1</v>
      </c>
    </row>
    <row r="25" spans="1:15" ht="15" customHeight="1" x14ac:dyDescent="0.25">
      <c r="A25" s="11" t="s">
        <v>23</v>
      </c>
      <c r="B25" s="7">
        <v>7</v>
      </c>
      <c r="C25" s="7">
        <v>7</v>
      </c>
      <c r="D25" s="7">
        <v>8</v>
      </c>
      <c r="E25" s="7">
        <v>7</v>
      </c>
      <c r="F25" s="7">
        <v>6</v>
      </c>
      <c r="G25" s="7">
        <v>4</v>
      </c>
      <c r="H25" s="7">
        <v>6</v>
      </c>
    </row>
    <row r="26" spans="1:15" ht="15" customHeight="1" x14ac:dyDescent="0.25">
      <c r="A26" s="11" t="s">
        <v>24</v>
      </c>
      <c r="B26" s="7">
        <v>34</v>
      </c>
      <c r="C26" s="7">
        <v>36</v>
      </c>
      <c r="D26" s="7">
        <v>33</v>
      </c>
      <c r="E26" s="7">
        <v>45</v>
      </c>
      <c r="F26" s="7">
        <v>35</v>
      </c>
      <c r="G26" s="7">
        <v>34</v>
      </c>
      <c r="H26" s="7">
        <v>53</v>
      </c>
    </row>
    <row r="27" spans="1:15" ht="15" customHeight="1" x14ac:dyDescent="0.25">
      <c r="A27" s="11" t="s">
        <v>25</v>
      </c>
      <c r="B27" s="7">
        <v>15</v>
      </c>
      <c r="C27" s="7">
        <v>15</v>
      </c>
      <c r="D27" s="7">
        <v>15</v>
      </c>
      <c r="E27" s="7">
        <v>14</v>
      </c>
      <c r="F27" s="7">
        <v>16</v>
      </c>
      <c r="G27" s="7">
        <v>20</v>
      </c>
      <c r="H27" s="7">
        <v>22</v>
      </c>
    </row>
    <row r="28" spans="1:15" ht="15" customHeight="1" x14ac:dyDescent="0.25">
      <c r="A28" s="11" t="s">
        <v>26</v>
      </c>
      <c r="B28" s="7">
        <v>40</v>
      </c>
      <c r="C28" s="7">
        <v>39</v>
      </c>
      <c r="D28" s="7">
        <v>41</v>
      </c>
      <c r="E28" s="7">
        <v>26</v>
      </c>
      <c r="F28" s="7">
        <v>39</v>
      </c>
      <c r="G28" s="7">
        <v>38</v>
      </c>
      <c r="H28" s="7">
        <v>18</v>
      </c>
    </row>
    <row r="29" spans="1:15" ht="15" customHeight="1" x14ac:dyDescent="0.25">
      <c r="A29" s="11" t="s">
        <v>27</v>
      </c>
      <c r="B29" s="7">
        <v>26</v>
      </c>
      <c r="C29" s="7">
        <v>26</v>
      </c>
      <c r="D29" s="7">
        <v>30</v>
      </c>
      <c r="E29" s="7">
        <v>20</v>
      </c>
      <c r="F29" s="7">
        <v>21</v>
      </c>
      <c r="G29" s="7">
        <v>3</v>
      </c>
      <c r="H29" s="7">
        <v>6</v>
      </c>
    </row>
    <row r="30" spans="1:15" ht="15" customHeight="1" x14ac:dyDescent="0.25">
      <c r="A30" s="11" t="s">
        <v>28</v>
      </c>
      <c r="B30" s="7">
        <v>6</v>
      </c>
      <c r="C30" s="7">
        <v>5</v>
      </c>
      <c r="D30" s="7">
        <v>7</v>
      </c>
      <c r="E30" s="7">
        <v>8</v>
      </c>
      <c r="F30" s="7">
        <v>4</v>
      </c>
      <c r="G30" s="7">
        <v>2</v>
      </c>
      <c r="H30" s="7">
        <v>1</v>
      </c>
    </row>
    <row r="31" spans="1:15" ht="15" customHeight="1" x14ac:dyDescent="0.25">
      <c r="A31" s="11" t="s">
        <v>29</v>
      </c>
      <c r="B31" s="7">
        <v>65</v>
      </c>
      <c r="C31" s="7">
        <v>66</v>
      </c>
      <c r="D31" s="7">
        <v>59</v>
      </c>
      <c r="E31" s="7">
        <v>61</v>
      </c>
      <c r="F31" s="7">
        <v>73</v>
      </c>
      <c r="G31" s="7">
        <v>95</v>
      </c>
      <c r="H31" s="7">
        <v>90</v>
      </c>
    </row>
    <row r="32" spans="1:15" ht="15" customHeight="1" x14ac:dyDescent="0.25">
      <c r="A32" s="11" t="s">
        <v>30</v>
      </c>
      <c r="B32" s="7">
        <v>21</v>
      </c>
      <c r="C32" s="7">
        <v>23</v>
      </c>
      <c r="D32" s="7">
        <v>21</v>
      </c>
      <c r="E32" s="7">
        <v>18</v>
      </c>
      <c r="F32" s="7">
        <v>21</v>
      </c>
      <c r="G32" s="7">
        <v>21</v>
      </c>
      <c r="H32" s="7">
        <v>17</v>
      </c>
    </row>
    <row r="33" spans="1:8" ht="15" customHeight="1" x14ac:dyDescent="0.25">
      <c r="A33" s="11" t="s">
        <v>31</v>
      </c>
      <c r="B33" s="7">
        <v>95</v>
      </c>
      <c r="C33" s="7">
        <v>93</v>
      </c>
      <c r="D33" s="7">
        <v>94</v>
      </c>
      <c r="E33" s="7">
        <v>97</v>
      </c>
      <c r="F33" s="7">
        <v>95</v>
      </c>
      <c r="G33" s="7">
        <v>99</v>
      </c>
      <c r="H33" s="7">
        <v>99</v>
      </c>
    </row>
    <row r="34" spans="1:8" ht="15" customHeight="1" x14ac:dyDescent="0.25">
      <c r="A34" s="11" t="s">
        <v>32</v>
      </c>
      <c r="B34" s="7">
        <v>79</v>
      </c>
      <c r="C34" s="7">
        <v>78</v>
      </c>
      <c r="D34" s="7">
        <v>78</v>
      </c>
      <c r="E34" s="7">
        <v>87</v>
      </c>
      <c r="F34" s="7">
        <v>79</v>
      </c>
      <c r="G34" s="7">
        <v>80</v>
      </c>
      <c r="H34" s="7">
        <v>94</v>
      </c>
    </row>
    <row r="35" spans="1:8" ht="15" customHeight="1" x14ac:dyDescent="0.25">
      <c r="A35" s="11" t="s">
        <v>33</v>
      </c>
      <c r="B35" s="7">
        <v>3</v>
      </c>
      <c r="C35" s="7">
        <v>3</v>
      </c>
      <c r="D35" s="7">
        <v>3</v>
      </c>
      <c r="E35" s="7">
        <v>1</v>
      </c>
      <c r="F35" s="7">
        <v>3</v>
      </c>
      <c r="G35" s="9">
        <v>-1</v>
      </c>
      <c r="H35" s="9">
        <v>-1</v>
      </c>
    </row>
    <row r="36" spans="1:8" ht="15" customHeight="1" x14ac:dyDescent="0.25">
      <c r="A36" s="11" t="s">
        <v>34</v>
      </c>
      <c r="B36" s="7">
        <v>25</v>
      </c>
      <c r="C36" s="7">
        <v>21</v>
      </c>
      <c r="D36" s="7">
        <v>32</v>
      </c>
      <c r="E36" s="7">
        <v>21</v>
      </c>
      <c r="F36" s="7">
        <v>16</v>
      </c>
      <c r="G36" s="9">
        <v>-1</v>
      </c>
      <c r="H36" s="7">
        <v>0</v>
      </c>
    </row>
    <row r="37" spans="1:8" ht="15" customHeight="1" x14ac:dyDescent="0.25">
      <c r="A37" s="11" t="s">
        <v>35</v>
      </c>
      <c r="B37" s="7">
        <v>72</v>
      </c>
      <c r="C37" s="7">
        <v>66</v>
      </c>
      <c r="D37" s="7">
        <v>78</v>
      </c>
      <c r="E37" s="7">
        <v>52</v>
      </c>
      <c r="F37" s="7">
        <v>67</v>
      </c>
      <c r="G37" s="7">
        <v>68</v>
      </c>
      <c r="H37" s="7">
        <v>36</v>
      </c>
    </row>
    <row r="38" spans="1:8" ht="15" customHeight="1" x14ac:dyDescent="0.25">
      <c r="A38" s="11" t="s">
        <v>36</v>
      </c>
      <c r="B38" s="7">
        <v>25</v>
      </c>
      <c r="C38" s="7">
        <v>22</v>
      </c>
      <c r="D38" s="7">
        <v>32</v>
      </c>
      <c r="E38" s="7">
        <v>21</v>
      </c>
      <c r="F38" s="7">
        <v>16</v>
      </c>
      <c r="G38" s="9">
        <v>-1</v>
      </c>
      <c r="H38" s="7">
        <v>0</v>
      </c>
    </row>
    <row r="39" spans="1:8" ht="15" customHeight="1" x14ac:dyDescent="0.25">
      <c r="A39" s="11" t="s">
        <v>37</v>
      </c>
      <c r="B39" s="7">
        <v>40</v>
      </c>
      <c r="C39" s="7">
        <v>42</v>
      </c>
      <c r="D39" s="7">
        <v>42</v>
      </c>
      <c r="E39" s="7">
        <v>46</v>
      </c>
      <c r="F39" s="7">
        <v>34</v>
      </c>
      <c r="G39" s="7">
        <v>43</v>
      </c>
      <c r="H39" s="7">
        <v>100</v>
      </c>
    </row>
    <row r="40" spans="1:8" ht="15" customHeight="1" x14ac:dyDescent="0.25">
      <c r="A40" s="11" t="s">
        <v>38</v>
      </c>
      <c r="B40" s="7">
        <v>45</v>
      </c>
      <c r="C40" s="7">
        <v>55</v>
      </c>
      <c r="D40" s="7">
        <v>66</v>
      </c>
      <c r="E40" s="7">
        <v>66</v>
      </c>
      <c r="F40" s="7">
        <v>26</v>
      </c>
      <c r="G40" s="7">
        <v>7</v>
      </c>
      <c r="H40" s="7">
        <v>100</v>
      </c>
    </row>
    <row r="41" spans="1:8" ht="15" customHeight="1" x14ac:dyDescent="0.25">
      <c r="A41" s="11" t="s">
        <v>39</v>
      </c>
      <c r="B41" s="7">
        <v>28</v>
      </c>
      <c r="C41" s="7">
        <v>31</v>
      </c>
      <c r="D41" s="7">
        <v>30</v>
      </c>
      <c r="E41" s="7">
        <v>37</v>
      </c>
      <c r="F41" s="7">
        <v>20</v>
      </c>
      <c r="G41" s="7">
        <v>7</v>
      </c>
      <c r="H41" s="7">
        <v>99</v>
      </c>
    </row>
    <row r="42" spans="1:8" ht="15" customHeight="1" x14ac:dyDescent="0.25">
      <c r="A42" s="11" t="s">
        <v>40</v>
      </c>
      <c r="B42" s="7">
        <v>1</v>
      </c>
      <c r="C42" s="7">
        <v>1</v>
      </c>
      <c r="D42" s="7">
        <v>1</v>
      </c>
      <c r="E42" s="7">
        <v>2</v>
      </c>
      <c r="F42" s="7">
        <v>1</v>
      </c>
      <c r="G42" s="7">
        <v>0</v>
      </c>
      <c r="H42" s="7">
        <v>4</v>
      </c>
    </row>
    <row r="43" spans="1:8" ht="15" customHeight="1" x14ac:dyDescent="0.25">
      <c r="A43" s="11" t="s">
        <v>41</v>
      </c>
      <c r="B43" s="7">
        <v>33</v>
      </c>
      <c r="C43" s="7">
        <v>29</v>
      </c>
      <c r="D43" s="7">
        <v>42</v>
      </c>
      <c r="E43" s="7">
        <v>41</v>
      </c>
      <c r="F43" s="7">
        <v>23</v>
      </c>
      <c r="G43" s="7">
        <v>0</v>
      </c>
      <c r="H43" s="7">
        <v>37</v>
      </c>
    </row>
    <row r="44" spans="1:8" ht="15" customHeight="1" x14ac:dyDescent="0.25">
      <c r="A44" s="11" t="s">
        <v>42</v>
      </c>
      <c r="B44" s="7">
        <v>20</v>
      </c>
      <c r="C44" s="7">
        <v>19</v>
      </c>
      <c r="D44" s="7">
        <v>24</v>
      </c>
      <c r="E44" s="7">
        <v>26</v>
      </c>
      <c r="F44" s="7">
        <v>14</v>
      </c>
      <c r="G44" s="7">
        <v>0</v>
      </c>
      <c r="H44" s="7">
        <v>29</v>
      </c>
    </row>
    <row r="45" spans="1:8" ht="15" customHeight="1" x14ac:dyDescent="0.25">
      <c r="A45" s="11" t="s">
        <v>43</v>
      </c>
      <c r="B45" s="7">
        <v>46</v>
      </c>
      <c r="C45" s="7">
        <v>50</v>
      </c>
      <c r="D45" s="7">
        <v>33</v>
      </c>
      <c r="E45" s="7">
        <v>30</v>
      </c>
      <c r="F45" s="7">
        <v>62</v>
      </c>
      <c r="G45" s="7">
        <v>100</v>
      </c>
      <c r="H45" s="7">
        <v>31</v>
      </c>
    </row>
    <row r="46" spans="1:8" ht="15" customHeight="1" x14ac:dyDescent="0.25">
      <c r="A46" s="11" t="s">
        <v>44</v>
      </c>
      <c r="B46" s="7">
        <v>5</v>
      </c>
      <c r="C46" s="7">
        <v>5</v>
      </c>
      <c r="D46" s="7">
        <v>2</v>
      </c>
      <c r="E46" s="7">
        <v>1</v>
      </c>
      <c r="F46" s="7">
        <v>10</v>
      </c>
      <c r="G46" s="7">
        <v>22</v>
      </c>
      <c r="H46" s="7">
        <v>1</v>
      </c>
    </row>
    <row r="47" spans="1:8" ht="15" customHeight="1" x14ac:dyDescent="0.25">
      <c r="A47" s="11" t="s">
        <v>45</v>
      </c>
      <c r="B47" s="7">
        <v>58</v>
      </c>
      <c r="C47" s="7">
        <v>65</v>
      </c>
      <c r="D47" s="7">
        <v>59</v>
      </c>
      <c r="E47" s="7">
        <v>60</v>
      </c>
      <c r="F47" s="7">
        <v>55</v>
      </c>
      <c r="G47" s="7">
        <v>33</v>
      </c>
      <c r="H47" s="7">
        <v>22</v>
      </c>
    </row>
    <row r="48" spans="1:8" ht="15" customHeight="1" x14ac:dyDescent="0.25">
      <c r="A48" s="11" t="s">
        <v>46</v>
      </c>
      <c r="B48" s="7">
        <v>20</v>
      </c>
      <c r="C48" s="7">
        <v>19</v>
      </c>
      <c r="D48" s="7">
        <v>24</v>
      </c>
      <c r="E48" s="7">
        <v>18</v>
      </c>
      <c r="F48" s="7">
        <v>16</v>
      </c>
      <c r="G48" s="7">
        <v>12</v>
      </c>
      <c r="H48" s="7">
        <v>12</v>
      </c>
    </row>
    <row r="49" spans="1:9" ht="15" customHeight="1" x14ac:dyDescent="0.25">
      <c r="A49" s="11" t="s">
        <v>47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9" ht="15" customHeight="1" x14ac:dyDescent="0.25">
      <c r="A50" s="11" t="s">
        <v>48</v>
      </c>
      <c r="B50" s="7">
        <v>5</v>
      </c>
      <c r="C50" s="7">
        <v>7</v>
      </c>
      <c r="D50" s="7">
        <v>3</v>
      </c>
      <c r="E50" s="7">
        <v>1</v>
      </c>
      <c r="F50" s="7">
        <v>9</v>
      </c>
      <c r="G50" s="7">
        <v>7</v>
      </c>
      <c r="H50" s="7">
        <v>3</v>
      </c>
    </row>
    <row r="51" spans="1:9" ht="15" customHeight="1" x14ac:dyDescent="0.25">
      <c r="A51" s="11" t="s">
        <v>49</v>
      </c>
      <c r="B51" s="7">
        <v>39</v>
      </c>
      <c r="C51" s="7">
        <v>35</v>
      </c>
      <c r="D51" s="7">
        <v>40</v>
      </c>
      <c r="E51" s="7">
        <v>40</v>
      </c>
      <c r="F51" s="7">
        <v>38</v>
      </c>
      <c r="G51" s="7">
        <v>58</v>
      </c>
      <c r="H51" s="7">
        <v>68</v>
      </c>
    </row>
    <row r="52" spans="1:9" ht="15" customHeight="1" x14ac:dyDescent="0.25">
      <c r="A52" s="11" t="s">
        <v>50</v>
      </c>
      <c r="B52" s="7">
        <v>4</v>
      </c>
      <c r="C52" s="7">
        <v>4</v>
      </c>
      <c r="D52" s="7">
        <v>4</v>
      </c>
      <c r="E52" s="7">
        <v>3</v>
      </c>
      <c r="F52" s="7">
        <v>3</v>
      </c>
      <c r="G52" s="7">
        <v>1</v>
      </c>
      <c r="H52" s="7">
        <v>0</v>
      </c>
    </row>
    <row r="53" spans="1:9" ht="15" customHeight="1" x14ac:dyDescent="0.25">
      <c r="A53" s="11" t="s">
        <v>51</v>
      </c>
      <c r="B53" s="7">
        <v>23</v>
      </c>
      <c r="C53" s="7">
        <v>34</v>
      </c>
      <c r="D53" s="7">
        <v>27</v>
      </c>
      <c r="E53" s="7">
        <v>37</v>
      </c>
      <c r="F53" s="7">
        <v>12</v>
      </c>
      <c r="G53" s="7">
        <v>5</v>
      </c>
      <c r="H53" s="7">
        <v>4</v>
      </c>
    </row>
    <row r="54" spans="1:9" ht="15" customHeight="1" x14ac:dyDescent="0.25">
      <c r="A54" s="11" t="s">
        <v>52</v>
      </c>
      <c r="B54" s="7">
        <v>5</v>
      </c>
      <c r="C54" s="7">
        <v>0</v>
      </c>
      <c r="D54" s="7">
        <v>1</v>
      </c>
      <c r="E54" s="7">
        <v>0</v>
      </c>
      <c r="F54" s="7">
        <v>15</v>
      </c>
      <c r="G54" s="7">
        <v>7</v>
      </c>
      <c r="H54" s="7">
        <v>3</v>
      </c>
    </row>
    <row r="55" spans="1:9" ht="15" customHeight="1" x14ac:dyDescent="0.25">
      <c r="A55" s="11" t="s">
        <v>53</v>
      </c>
      <c r="B55" s="7">
        <v>32</v>
      </c>
      <c r="C55" s="7">
        <v>38</v>
      </c>
      <c r="D55" s="7">
        <v>32</v>
      </c>
      <c r="E55" s="7">
        <v>41</v>
      </c>
      <c r="F55" s="7">
        <v>31</v>
      </c>
      <c r="G55" s="7">
        <v>13</v>
      </c>
      <c r="H55" s="7">
        <v>8</v>
      </c>
    </row>
    <row r="56" spans="1:9" ht="15" customHeight="1" x14ac:dyDescent="0.25">
      <c r="A56" s="11" t="s">
        <v>54</v>
      </c>
      <c r="B56" s="7">
        <v>1</v>
      </c>
      <c r="C56" s="7">
        <v>0</v>
      </c>
      <c r="D56" s="7">
        <v>1</v>
      </c>
      <c r="E56" s="7">
        <v>0</v>
      </c>
      <c r="F56" s="7">
        <v>1</v>
      </c>
      <c r="G56" s="7">
        <v>1</v>
      </c>
      <c r="H56" s="7">
        <v>0</v>
      </c>
    </row>
    <row r="57" spans="1:9" ht="15" customHeight="1" x14ac:dyDescent="0.25">
      <c r="A57" s="11" t="s">
        <v>55</v>
      </c>
      <c r="B57" s="7">
        <v>42</v>
      </c>
      <c r="C57" s="7">
        <v>37</v>
      </c>
      <c r="D57" s="7">
        <v>45</v>
      </c>
      <c r="E57" s="7">
        <v>24</v>
      </c>
      <c r="F57" s="9">
        <v>-1</v>
      </c>
      <c r="G57" s="9">
        <v>-1</v>
      </c>
      <c r="H57" s="9">
        <v>-1</v>
      </c>
    </row>
    <row r="58" spans="1:9" s="40" customFormat="1" ht="15" customHeight="1" x14ac:dyDescent="0.25">
      <c r="A58" s="38" t="s">
        <v>56</v>
      </c>
      <c r="B58" s="39">
        <v>175</v>
      </c>
      <c r="C58" s="39">
        <v>138</v>
      </c>
      <c r="D58" s="39">
        <v>215</v>
      </c>
      <c r="E58" s="39">
        <v>100</v>
      </c>
      <c r="F58" s="39">
        <v>134</v>
      </c>
      <c r="G58" s="39">
        <v>98</v>
      </c>
      <c r="H58" s="39">
        <v>109</v>
      </c>
      <c r="I58" s="40">
        <f>251/12</f>
        <v>20.916666666666668</v>
      </c>
    </row>
    <row r="59" spans="1:9" ht="15" customHeight="1" x14ac:dyDescent="0.25">
      <c r="A59" s="11" t="s">
        <v>57</v>
      </c>
      <c r="B59" s="7">
        <v>61</v>
      </c>
      <c r="C59" s="7">
        <v>22</v>
      </c>
      <c r="D59" s="7">
        <v>73</v>
      </c>
      <c r="E59" s="7">
        <v>51</v>
      </c>
      <c r="F59" s="7">
        <v>65</v>
      </c>
      <c r="G59" s="7">
        <v>16</v>
      </c>
      <c r="H59" s="7">
        <v>5</v>
      </c>
    </row>
    <row r="60" spans="1:9" ht="15" customHeight="1" x14ac:dyDescent="0.25">
      <c r="A60" s="11" t="s">
        <v>58</v>
      </c>
      <c r="B60" s="7">
        <v>136</v>
      </c>
      <c r="C60" s="7">
        <v>97</v>
      </c>
      <c r="D60" s="7">
        <v>178</v>
      </c>
      <c r="E60" s="7">
        <v>147</v>
      </c>
      <c r="F60" s="7">
        <v>66</v>
      </c>
      <c r="G60" s="7">
        <v>38</v>
      </c>
      <c r="H60" s="7">
        <v>42</v>
      </c>
    </row>
    <row r="61" spans="1:9" ht="15" customHeight="1" x14ac:dyDescent="0.25">
      <c r="A61" s="11" t="s">
        <v>59</v>
      </c>
      <c r="B61" s="7">
        <v>50</v>
      </c>
      <c r="C61" s="7">
        <v>57</v>
      </c>
      <c r="D61" s="7">
        <v>37</v>
      </c>
      <c r="E61" s="7">
        <v>65</v>
      </c>
      <c r="F61" s="7">
        <v>63</v>
      </c>
      <c r="G61" s="7">
        <v>100</v>
      </c>
      <c r="H61" s="7">
        <v>97</v>
      </c>
    </row>
    <row r="62" spans="1:9" ht="15" customHeight="1" x14ac:dyDescent="0.25">
      <c r="A62" s="11" t="s">
        <v>60</v>
      </c>
      <c r="B62" s="7">
        <v>28</v>
      </c>
      <c r="C62" s="7">
        <v>23</v>
      </c>
      <c r="D62" s="7">
        <v>33</v>
      </c>
      <c r="E62" s="7">
        <v>21</v>
      </c>
      <c r="F62" s="7">
        <v>25</v>
      </c>
      <c r="G62" s="9">
        <v>-1</v>
      </c>
      <c r="H62" s="7">
        <v>3</v>
      </c>
    </row>
    <row r="63" spans="1:9" ht="15" customHeight="1" x14ac:dyDescent="0.25">
      <c r="A63" s="11" t="s">
        <v>61</v>
      </c>
      <c r="B63" s="7">
        <v>22</v>
      </c>
      <c r="C63" s="7">
        <v>20</v>
      </c>
      <c r="D63" s="7">
        <v>30</v>
      </c>
      <c r="E63" s="7">
        <v>14</v>
      </c>
      <c r="F63" s="7">
        <v>12</v>
      </c>
      <c r="G63" s="9">
        <v>-1</v>
      </c>
      <c r="H63" s="7">
        <v>0</v>
      </c>
    </row>
    <row r="64" spans="1:9" ht="15" customHeight="1" x14ac:dyDescent="0.25">
      <c r="A64" s="11" t="s">
        <v>62</v>
      </c>
      <c r="B64" s="7">
        <v>14</v>
      </c>
      <c r="C64" s="7">
        <v>11</v>
      </c>
      <c r="D64" s="7">
        <v>18</v>
      </c>
      <c r="E64" s="7">
        <v>11</v>
      </c>
      <c r="F64" s="7">
        <v>10</v>
      </c>
      <c r="G64" s="9">
        <v>-1</v>
      </c>
      <c r="H64" s="7">
        <v>2</v>
      </c>
    </row>
    <row r="65" spans="1:8" ht="15" customHeight="1" x14ac:dyDescent="0.25">
      <c r="A65" s="11" t="s">
        <v>63</v>
      </c>
      <c r="B65" s="7">
        <v>20</v>
      </c>
      <c r="C65" s="7">
        <v>24</v>
      </c>
      <c r="D65" s="7">
        <v>17</v>
      </c>
      <c r="E65" s="7">
        <v>32</v>
      </c>
      <c r="F65" s="7">
        <v>21</v>
      </c>
      <c r="G65" s="7">
        <v>14</v>
      </c>
      <c r="H65" s="7">
        <v>12</v>
      </c>
    </row>
    <row r="66" spans="1:8" ht="15" customHeight="1" x14ac:dyDescent="0.25">
      <c r="A66" s="11" t="s">
        <v>64</v>
      </c>
      <c r="B66" s="7">
        <v>52</v>
      </c>
      <c r="C66" s="7">
        <v>56</v>
      </c>
      <c r="D66" s="7">
        <v>51</v>
      </c>
      <c r="E66" s="7">
        <v>61</v>
      </c>
      <c r="F66" s="7">
        <v>53</v>
      </c>
      <c r="G66" s="7">
        <v>43</v>
      </c>
      <c r="H66" s="7">
        <v>36</v>
      </c>
    </row>
    <row r="67" spans="1:8" ht="15" customHeight="1" x14ac:dyDescent="0.25">
      <c r="A67" s="11" t="s">
        <v>65</v>
      </c>
      <c r="B67" s="7">
        <v>26</v>
      </c>
      <c r="C67" s="7">
        <v>21</v>
      </c>
      <c r="D67" s="7">
        <v>29</v>
      </c>
      <c r="E67" s="7">
        <v>13</v>
      </c>
      <c r="F67" s="7">
        <v>23</v>
      </c>
      <c r="G67" s="7">
        <v>36</v>
      </c>
      <c r="H67" s="7">
        <v>42</v>
      </c>
    </row>
    <row r="68" spans="1:8" ht="15" customHeight="1" x14ac:dyDescent="0.25">
      <c r="A68" s="11" t="s">
        <v>66</v>
      </c>
      <c r="B68" s="5" t="s">
        <v>76</v>
      </c>
      <c r="C68" s="5" t="s">
        <v>76</v>
      </c>
      <c r="D68" s="5" t="s">
        <v>76</v>
      </c>
      <c r="E68" s="5" t="s">
        <v>76</v>
      </c>
      <c r="F68" s="5" t="s">
        <v>76</v>
      </c>
      <c r="G68" s="5" t="s">
        <v>76</v>
      </c>
      <c r="H68" s="5" t="s">
        <v>76</v>
      </c>
    </row>
    <row r="69" spans="1:8" ht="15" customHeight="1" x14ac:dyDescent="0.25">
      <c r="A69" s="11" t="s">
        <v>67</v>
      </c>
      <c r="B69" s="5" t="s">
        <v>76</v>
      </c>
      <c r="C69" s="5" t="s">
        <v>76</v>
      </c>
      <c r="D69" s="5" t="s">
        <v>76</v>
      </c>
      <c r="E69" s="5" t="s">
        <v>76</v>
      </c>
      <c r="F69" s="5" t="s">
        <v>76</v>
      </c>
      <c r="G69" s="5" t="s">
        <v>76</v>
      </c>
      <c r="H69" s="5" t="s">
        <v>76</v>
      </c>
    </row>
    <row r="70" spans="1:8" ht="15" customHeight="1" x14ac:dyDescent="0.25">
      <c r="A70" s="11" t="s">
        <v>68</v>
      </c>
      <c r="B70" s="5" t="s">
        <v>76</v>
      </c>
      <c r="C70" s="5" t="s">
        <v>76</v>
      </c>
      <c r="D70" s="5" t="s">
        <v>76</v>
      </c>
      <c r="E70" s="5" t="s">
        <v>76</v>
      </c>
      <c r="F70" s="5" t="s">
        <v>76</v>
      </c>
      <c r="G70" s="5" t="s">
        <v>76</v>
      </c>
      <c r="H70" s="5" t="s">
        <v>76</v>
      </c>
    </row>
    <row r="71" spans="1:8" ht="15" customHeight="1" x14ac:dyDescent="0.25">
      <c r="A71" s="11" t="s">
        <v>69</v>
      </c>
      <c r="B71" s="2" t="s">
        <v>76</v>
      </c>
      <c r="C71" s="2" t="s">
        <v>76</v>
      </c>
      <c r="D71" s="2" t="s">
        <v>76</v>
      </c>
      <c r="E71" s="2" t="s">
        <v>76</v>
      </c>
      <c r="F71" s="2" t="s">
        <v>76</v>
      </c>
      <c r="G71" s="2" t="s">
        <v>76</v>
      </c>
      <c r="H71" s="2" t="s">
        <v>76</v>
      </c>
    </row>
    <row r="72" spans="1:8" ht="15" customHeight="1" x14ac:dyDescent="0.25">
      <c r="A72" s="11" t="s">
        <v>70</v>
      </c>
      <c r="B72" s="2" t="s">
        <v>76</v>
      </c>
      <c r="C72" s="2" t="s">
        <v>76</v>
      </c>
      <c r="D72" s="2" t="s">
        <v>76</v>
      </c>
      <c r="E72" s="2" t="s">
        <v>76</v>
      </c>
      <c r="F72" s="2" t="s">
        <v>76</v>
      </c>
      <c r="G72" s="2" t="s">
        <v>76</v>
      </c>
      <c r="H72" s="2" t="s">
        <v>76</v>
      </c>
    </row>
    <row r="73" spans="1:8" ht="15" customHeight="1" x14ac:dyDescent="0.25">
      <c r="A73" s="11" t="s">
        <v>71</v>
      </c>
      <c r="B73" s="5" t="s">
        <v>85</v>
      </c>
      <c r="C73" s="5" t="s">
        <v>85</v>
      </c>
      <c r="D73" s="5" t="s">
        <v>85</v>
      </c>
      <c r="E73" s="5" t="s">
        <v>85</v>
      </c>
      <c r="F73" s="5" t="s">
        <v>85</v>
      </c>
      <c r="G73" s="5" t="s">
        <v>85</v>
      </c>
      <c r="H73" s="5" t="s">
        <v>85</v>
      </c>
    </row>
    <row r="74" spans="1:8" ht="15" customHeight="1" x14ac:dyDescent="0.25">
      <c r="A74" s="11" t="s">
        <v>72</v>
      </c>
      <c r="B74" s="2" t="s">
        <v>76</v>
      </c>
      <c r="C74" s="2" t="s">
        <v>76</v>
      </c>
      <c r="D74" s="2" t="s">
        <v>76</v>
      </c>
      <c r="E74" s="2" t="s">
        <v>76</v>
      </c>
      <c r="F74" s="2" t="s">
        <v>76</v>
      </c>
      <c r="G74" s="2" t="s">
        <v>76</v>
      </c>
      <c r="H74" s="2" t="s">
        <v>76</v>
      </c>
    </row>
    <row r="75" spans="1:8" ht="15" customHeight="1" x14ac:dyDescent="0.25">
      <c r="A75" s="11" t="s">
        <v>73</v>
      </c>
      <c r="B75" s="2" t="s">
        <v>76</v>
      </c>
      <c r="C75" s="2" t="s">
        <v>76</v>
      </c>
      <c r="D75" s="2" t="s">
        <v>76</v>
      </c>
      <c r="E75" s="2" t="s">
        <v>76</v>
      </c>
      <c r="F75" s="2" t="s">
        <v>76</v>
      </c>
      <c r="G75" s="2" t="s">
        <v>76</v>
      </c>
      <c r="H75" s="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88C5-8C1A-4190-9AAF-BF5D9726E928}">
  <dimension ref="A1:I9"/>
  <sheetViews>
    <sheetView workbookViewId="0">
      <selection activeCell="A3" sqref="A3"/>
    </sheetView>
  </sheetViews>
  <sheetFormatPr defaultRowHeight="15" x14ac:dyDescent="0.25"/>
  <cols>
    <col min="7" max="7" width="28.140625" customWidth="1"/>
  </cols>
  <sheetData>
    <row r="1" spans="1:9" x14ac:dyDescent="0.25">
      <c r="A1" s="19" t="s">
        <v>153</v>
      </c>
    </row>
    <row r="2" spans="1:9" x14ac:dyDescent="0.25">
      <c r="H2" t="s">
        <v>90</v>
      </c>
      <c r="I2" t="s">
        <v>94</v>
      </c>
    </row>
    <row r="3" spans="1:9" x14ac:dyDescent="0.25">
      <c r="A3" s="19" t="s">
        <v>88</v>
      </c>
      <c r="H3">
        <v>282</v>
      </c>
      <c r="I3">
        <v>4568</v>
      </c>
    </row>
    <row r="4" spans="1:9" x14ac:dyDescent="0.25">
      <c r="A4" t="s">
        <v>89</v>
      </c>
      <c r="H4">
        <v>534</v>
      </c>
      <c r="I4">
        <v>4097</v>
      </c>
    </row>
    <row r="5" spans="1:9" x14ac:dyDescent="0.25">
      <c r="A5" t="s">
        <v>91</v>
      </c>
      <c r="H5">
        <v>284</v>
      </c>
      <c r="I5" s="20">
        <v>3779</v>
      </c>
    </row>
    <row r="6" spans="1:9" x14ac:dyDescent="0.25">
      <c r="A6" t="s">
        <v>92</v>
      </c>
      <c r="H6">
        <v>209</v>
      </c>
      <c r="I6" s="20">
        <v>3713</v>
      </c>
    </row>
    <row r="7" spans="1:9" x14ac:dyDescent="0.25">
      <c r="A7" t="s">
        <v>93</v>
      </c>
      <c r="H7">
        <v>169</v>
      </c>
      <c r="I7" s="20">
        <v>3579</v>
      </c>
    </row>
    <row r="8" spans="1:9" x14ac:dyDescent="0.25">
      <c r="H8">
        <f>SUM(H3:H7)</f>
        <v>1478</v>
      </c>
    </row>
    <row r="9" spans="1:9" x14ac:dyDescent="0.25">
      <c r="H9">
        <f>AVERAGE(H3:H7)</f>
        <v>295.60000000000002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58A89-976C-49AF-8975-7EE87E0B8C5C}">
  <sheetPr codeName="Sheet1"/>
  <dimension ref="A1:W37"/>
  <sheetViews>
    <sheetView topLeftCell="A4" workbookViewId="0">
      <selection activeCell="W25" sqref="W25"/>
    </sheetView>
  </sheetViews>
  <sheetFormatPr defaultRowHeight="22.5" customHeight="1" x14ac:dyDescent="0.25"/>
  <cols>
    <col min="1" max="1" width="29.140625" customWidth="1"/>
    <col min="2" max="6" width="13.5703125" customWidth="1"/>
    <col min="7" max="7" width="17" customWidth="1"/>
    <col min="19" max="19" width="12.140625" customWidth="1"/>
    <col min="20" max="20" width="12.28515625" customWidth="1"/>
  </cols>
  <sheetData>
    <row r="1" spans="1:18" ht="22.5" customHeight="1" x14ac:dyDescent="0.25">
      <c r="A1" s="21" t="s">
        <v>118</v>
      </c>
    </row>
    <row r="2" spans="1:18" ht="22.5" customHeight="1" x14ac:dyDescent="0.25">
      <c r="A2" s="22" t="s">
        <v>119</v>
      </c>
    </row>
    <row r="3" spans="1:18" ht="22.5" customHeight="1" x14ac:dyDescent="0.25">
      <c r="A3" s="23" t="s">
        <v>120</v>
      </c>
    </row>
    <row r="4" spans="1:18" ht="22.5" customHeight="1" x14ac:dyDescent="0.25">
      <c r="A4" s="24"/>
    </row>
    <row r="5" spans="1:18" ht="22.5" customHeight="1" x14ac:dyDescent="0.25">
      <c r="A5" s="25" t="s">
        <v>121</v>
      </c>
    </row>
    <row r="6" spans="1:18" ht="22.5" customHeight="1" x14ac:dyDescent="0.25">
      <c r="A6" s="25" t="s">
        <v>122</v>
      </c>
    </row>
    <row r="7" spans="1:18" ht="22.5" customHeight="1" x14ac:dyDescent="0.25">
      <c r="A7" s="32" t="s">
        <v>96</v>
      </c>
      <c r="B7" s="33" t="s">
        <v>97</v>
      </c>
      <c r="C7" s="33" t="s">
        <v>98</v>
      </c>
      <c r="D7" s="33" t="s">
        <v>99</v>
      </c>
      <c r="E7" s="33" t="s">
        <v>100</v>
      </c>
      <c r="F7" s="33" t="s">
        <v>101</v>
      </c>
    </row>
    <row r="8" spans="1:18" ht="22.5" customHeight="1" x14ac:dyDescent="0.25">
      <c r="A8" s="34" t="s">
        <v>97</v>
      </c>
      <c r="B8" s="35">
        <v>736120</v>
      </c>
      <c r="C8" s="35">
        <v>290470</v>
      </c>
      <c r="D8" s="35">
        <v>225870</v>
      </c>
      <c r="E8" s="35">
        <v>107945</v>
      </c>
      <c r="F8" s="35">
        <v>111835</v>
      </c>
    </row>
    <row r="9" spans="1:18" ht="22.5" customHeight="1" x14ac:dyDescent="0.25">
      <c r="A9" s="32" t="s">
        <v>102</v>
      </c>
      <c r="B9" s="35">
        <v>57545</v>
      </c>
      <c r="C9" s="36">
        <v>37235</v>
      </c>
      <c r="D9" s="36">
        <v>11200</v>
      </c>
      <c r="E9" s="36">
        <v>5030</v>
      </c>
      <c r="F9" s="36">
        <v>4085</v>
      </c>
    </row>
    <row r="10" spans="1:18" ht="22.5" customHeight="1" x14ac:dyDescent="0.25">
      <c r="A10" s="32" t="s">
        <v>103</v>
      </c>
      <c r="B10" s="35">
        <v>51175</v>
      </c>
      <c r="C10" s="36">
        <v>38935</v>
      </c>
      <c r="D10" s="36">
        <v>6470</v>
      </c>
      <c r="E10" s="36">
        <v>3560</v>
      </c>
      <c r="F10" s="36">
        <v>2205</v>
      </c>
    </row>
    <row r="11" spans="1:18" ht="22.5" customHeight="1" x14ac:dyDescent="0.25">
      <c r="A11" s="32" t="s">
        <v>104</v>
      </c>
      <c r="B11" s="35">
        <v>34940</v>
      </c>
      <c r="C11" s="36">
        <v>23570</v>
      </c>
      <c r="D11" s="36">
        <v>6380</v>
      </c>
      <c r="E11" s="36">
        <v>2180</v>
      </c>
      <c r="F11" s="36">
        <v>2815</v>
      </c>
    </row>
    <row r="12" spans="1:18" ht="22.5" customHeight="1" x14ac:dyDescent="0.25">
      <c r="A12" s="32" t="s">
        <v>105</v>
      </c>
      <c r="B12" s="35">
        <v>30975</v>
      </c>
      <c r="C12" s="36">
        <v>17315</v>
      </c>
      <c r="D12" s="36">
        <v>7225</v>
      </c>
      <c r="E12" s="36">
        <v>3170</v>
      </c>
      <c r="F12" s="36">
        <v>3260</v>
      </c>
      <c r="R12">
        <v>278</v>
      </c>
    </row>
    <row r="13" spans="1:18" ht="22.5" customHeight="1" x14ac:dyDescent="0.25">
      <c r="A13" s="32" t="s">
        <v>106</v>
      </c>
      <c r="B13" s="35">
        <v>28610</v>
      </c>
      <c r="C13" s="36">
        <v>13785</v>
      </c>
      <c r="D13" s="36">
        <v>7430</v>
      </c>
      <c r="E13" s="36">
        <v>4025</v>
      </c>
      <c r="F13" s="36">
        <v>3370</v>
      </c>
      <c r="R13">
        <v>4</v>
      </c>
    </row>
    <row r="14" spans="1:18" ht="22.5" customHeight="1" x14ac:dyDescent="0.25">
      <c r="A14" s="32" t="s">
        <v>107</v>
      </c>
      <c r="B14" s="35">
        <v>25565</v>
      </c>
      <c r="C14" s="35">
        <v>12080</v>
      </c>
      <c r="D14" s="36">
        <v>6580</v>
      </c>
      <c r="E14" s="36">
        <v>3375</v>
      </c>
      <c r="F14" s="36">
        <v>3525</v>
      </c>
      <c r="R14">
        <v>62</v>
      </c>
    </row>
    <row r="15" spans="1:18" ht="22.5" customHeight="1" x14ac:dyDescent="0.25">
      <c r="A15" s="32" t="s">
        <v>108</v>
      </c>
      <c r="B15" s="35">
        <v>23125</v>
      </c>
      <c r="C15" s="35">
        <v>10690</v>
      </c>
      <c r="D15" s="35">
        <v>5715</v>
      </c>
      <c r="E15" s="36">
        <v>3775</v>
      </c>
      <c r="F15" s="36">
        <v>2945</v>
      </c>
      <c r="R15">
        <v>133</v>
      </c>
    </row>
    <row r="16" spans="1:18" ht="22.5" customHeight="1" x14ac:dyDescent="0.25">
      <c r="A16" s="32" t="s">
        <v>109</v>
      </c>
      <c r="B16" s="35">
        <v>24755</v>
      </c>
      <c r="C16" s="35">
        <v>10780</v>
      </c>
      <c r="D16" s="35">
        <v>6530</v>
      </c>
      <c r="E16" s="35">
        <v>3340</v>
      </c>
      <c r="F16" s="36">
        <v>4105</v>
      </c>
      <c r="R16">
        <v>197</v>
      </c>
    </row>
    <row r="17" spans="1:23" ht="22.5" customHeight="1" x14ac:dyDescent="0.25">
      <c r="A17" s="32" t="s">
        <v>110</v>
      </c>
      <c r="B17" s="35">
        <v>24030</v>
      </c>
      <c r="C17" s="35">
        <v>9525</v>
      </c>
      <c r="D17" s="35">
        <v>7110</v>
      </c>
      <c r="E17" s="35">
        <v>3420</v>
      </c>
      <c r="F17" s="35">
        <v>3975</v>
      </c>
      <c r="R17">
        <v>253</v>
      </c>
    </row>
    <row r="18" spans="1:23" ht="22.5" customHeight="1" x14ac:dyDescent="0.25">
      <c r="A18" s="32" t="s">
        <v>111</v>
      </c>
      <c r="B18" s="35">
        <v>47080</v>
      </c>
      <c r="C18" s="35">
        <v>18120</v>
      </c>
      <c r="D18" s="35">
        <v>14440</v>
      </c>
      <c r="E18" s="35">
        <v>6835</v>
      </c>
      <c r="F18" s="35">
        <v>7680</v>
      </c>
      <c r="R18">
        <v>39</v>
      </c>
    </row>
    <row r="19" spans="1:23" ht="22.5" customHeight="1" x14ac:dyDescent="0.25">
      <c r="A19" s="32" t="s">
        <v>112</v>
      </c>
      <c r="B19" s="35">
        <v>61680</v>
      </c>
      <c r="C19" s="35">
        <v>24325</v>
      </c>
      <c r="D19" s="35">
        <v>17930</v>
      </c>
      <c r="E19" s="35">
        <v>9515</v>
      </c>
      <c r="F19" s="35">
        <v>9910</v>
      </c>
      <c r="R19">
        <v>244</v>
      </c>
      <c r="T19">
        <v>33924</v>
      </c>
      <c r="U19">
        <f>T19*110%</f>
        <v>37316.400000000001</v>
      </c>
    </row>
    <row r="20" spans="1:23" ht="22.5" customHeight="1" x14ac:dyDescent="0.25">
      <c r="A20" s="32" t="s">
        <v>113</v>
      </c>
      <c r="B20" s="35">
        <v>87935</v>
      </c>
      <c r="C20" s="35">
        <v>28845</v>
      </c>
      <c r="D20" s="35">
        <v>29695</v>
      </c>
      <c r="E20" s="35">
        <v>14465</v>
      </c>
      <c r="F20" s="35">
        <v>14930</v>
      </c>
      <c r="R20">
        <v>155</v>
      </c>
      <c r="T20">
        <v>6667</v>
      </c>
      <c r="U20">
        <v>6667</v>
      </c>
    </row>
    <row r="21" spans="1:23" ht="22.5" customHeight="1" x14ac:dyDescent="0.25">
      <c r="A21" s="32" t="s">
        <v>114</v>
      </c>
      <c r="B21" s="35">
        <v>63140</v>
      </c>
      <c r="C21" s="35">
        <v>17025</v>
      </c>
      <c r="D21" s="35">
        <v>22630</v>
      </c>
      <c r="E21" s="35">
        <v>11410</v>
      </c>
      <c r="F21" s="35">
        <v>12075</v>
      </c>
      <c r="R21">
        <v>130</v>
      </c>
      <c r="T21">
        <f>T19-T20</f>
        <v>27257</v>
      </c>
      <c r="U21">
        <f>U19-U20</f>
        <v>30649.4</v>
      </c>
    </row>
    <row r="22" spans="1:23" ht="22.5" customHeight="1" x14ac:dyDescent="0.25">
      <c r="A22" s="32" t="s">
        <v>115</v>
      </c>
      <c r="B22" s="35">
        <v>47665</v>
      </c>
      <c r="C22" s="35">
        <v>9415</v>
      </c>
      <c r="D22" s="35">
        <v>21420</v>
      </c>
      <c r="E22" s="35">
        <v>8155</v>
      </c>
      <c r="F22" s="35">
        <v>8680</v>
      </c>
      <c r="R22">
        <v>473</v>
      </c>
      <c r="T22">
        <v>475</v>
      </c>
      <c r="U22">
        <v>475</v>
      </c>
    </row>
    <row r="23" spans="1:23" ht="22.5" customHeight="1" x14ac:dyDescent="0.25">
      <c r="A23" s="32" t="s">
        <v>116</v>
      </c>
      <c r="B23" s="35">
        <v>61495</v>
      </c>
      <c r="C23" s="35">
        <v>8575</v>
      </c>
      <c r="D23" s="35">
        <v>28580</v>
      </c>
      <c r="E23" s="35">
        <v>12175</v>
      </c>
      <c r="F23" s="35">
        <v>12160</v>
      </c>
      <c r="R23">
        <v>62</v>
      </c>
      <c r="T23">
        <f>T22*T21</f>
        <v>12947075</v>
      </c>
      <c r="U23">
        <f>U22*U21</f>
        <v>14558465</v>
      </c>
    </row>
    <row r="24" spans="1:23" ht="22.5" customHeight="1" x14ac:dyDescent="0.25">
      <c r="A24" s="32" t="s">
        <v>117</v>
      </c>
      <c r="B24" s="35">
        <v>66410</v>
      </c>
      <c r="C24" s="35">
        <v>10245</v>
      </c>
      <c r="D24" s="35">
        <v>26530</v>
      </c>
      <c r="E24" s="35">
        <v>13520</v>
      </c>
      <c r="F24" s="35">
        <v>16110</v>
      </c>
      <c r="R24">
        <v>65</v>
      </c>
      <c r="W24">
        <f>17.5*13</f>
        <v>227.5</v>
      </c>
    </row>
    <row r="25" spans="1:23" ht="22.5" customHeight="1" x14ac:dyDescent="0.3">
      <c r="A25" s="37" t="s">
        <v>136</v>
      </c>
      <c r="B25" s="30"/>
      <c r="C25" s="31">
        <v>29450</v>
      </c>
      <c r="D25" s="31">
        <v>33650</v>
      </c>
      <c r="E25" s="31">
        <v>37850</v>
      </c>
      <c r="F25" s="31">
        <v>42050</v>
      </c>
      <c r="R25">
        <f>SUM(R12:R24)</f>
        <v>2095</v>
      </c>
      <c r="S25" s="28">
        <v>9456111</v>
      </c>
      <c r="T25" s="29">
        <v>558194</v>
      </c>
    </row>
    <row r="26" spans="1:23" ht="22.5" customHeight="1" x14ac:dyDescent="0.3">
      <c r="A26" s="32" t="s">
        <v>150</v>
      </c>
      <c r="B26" s="30"/>
      <c r="C26" s="31">
        <f>30%*C25</f>
        <v>8835</v>
      </c>
      <c r="D26" s="31">
        <f>30%*D25</f>
        <v>10095</v>
      </c>
      <c r="E26" s="31">
        <f>30%*E25</f>
        <v>11355</v>
      </c>
      <c r="F26" s="31">
        <f>30%*F25</f>
        <v>12615</v>
      </c>
      <c r="S26" s="28"/>
      <c r="T26" s="29"/>
    </row>
    <row r="27" spans="1:23" ht="22.5" customHeight="1" x14ac:dyDescent="0.25">
      <c r="A27" t="s">
        <v>123</v>
      </c>
      <c r="S27">
        <v>2139</v>
      </c>
      <c r="T27">
        <v>262</v>
      </c>
    </row>
    <row r="28" spans="1:23" ht="22.5" customHeight="1" x14ac:dyDescent="0.25">
      <c r="A28" t="s">
        <v>124</v>
      </c>
      <c r="S28">
        <f>S25/S27</f>
        <v>4420.8092566619916</v>
      </c>
      <c r="T28">
        <f>T25/T27</f>
        <v>2130.5114503816794</v>
      </c>
    </row>
    <row r="29" spans="1:23" ht="22.5" customHeight="1" x14ac:dyDescent="0.25">
      <c r="A29" t="s">
        <v>125</v>
      </c>
    </row>
    <row r="30" spans="1:23" ht="22.5" customHeight="1" x14ac:dyDescent="0.25">
      <c r="A30" t="s">
        <v>126</v>
      </c>
    </row>
    <row r="31" spans="1:23" ht="22.5" customHeight="1" x14ac:dyDescent="0.25">
      <c r="A31" t="s">
        <v>127</v>
      </c>
    </row>
    <row r="33" spans="1:11" ht="22.5" customHeight="1" x14ac:dyDescent="0.25">
      <c r="A33" t="s">
        <v>128</v>
      </c>
      <c r="B33" t="s">
        <v>129</v>
      </c>
      <c r="C33" t="s">
        <v>130</v>
      </c>
      <c r="D33" t="s">
        <v>131</v>
      </c>
    </row>
    <row r="34" spans="1:11" ht="22.5" customHeight="1" x14ac:dyDescent="0.25">
      <c r="D34">
        <v>1</v>
      </c>
      <c r="E34">
        <v>2</v>
      </c>
      <c r="F34">
        <v>3</v>
      </c>
      <c r="G34">
        <v>4</v>
      </c>
      <c r="H34">
        <v>5</v>
      </c>
      <c r="I34">
        <v>6</v>
      </c>
      <c r="J34">
        <v>7</v>
      </c>
      <c r="K34">
        <v>8</v>
      </c>
    </row>
    <row r="35" spans="1:11" ht="22.5" customHeight="1" x14ac:dyDescent="0.25">
      <c r="A35" t="s">
        <v>132</v>
      </c>
      <c r="B35" s="26">
        <v>140200</v>
      </c>
      <c r="C35" t="s">
        <v>133</v>
      </c>
      <c r="D35" s="20">
        <v>49100</v>
      </c>
      <c r="E35" s="20">
        <v>56100</v>
      </c>
      <c r="F35" s="20">
        <v>63100</v>
      </c>
      <c r="G35" s="20">
        <v>70100</v>
      </c>
      <c r="H35" s="20">
        <v>75750</v>
      </c>
      <c r="I35" s="20">
        <v>81350</v>
      </c>
      <c r="J35" s="20">
        <v>86950</v>
      </c>
      <c r="K35" s="20">
        <v>92550</v>
      </c>
    </row>
    <row r="36" spans="1:11" ht="22.5" customHeight="1" x14ac:dyDescent="0.25">
      <c r="C36" t="s">
        <v>134</v>
      </c>
      <c r="D36" s="27">
        <v>29450</v>
      </c>
      <c r="E36" s="27">
        <v>33650</v>
      </c>
      <c r="F36" s="27">
        <v>37850</v>
      </c>
      <c r="G36" s="27">
        <v>42050</v>
      </c>
      <c r="H36" s="27">
        <v>45450</v>
      </c>
      <c r="I36" s="27">
        <v>48800</v>
      </c>
      <c r="J36" s="27">
        <v>52150</v>
      </c>
      <c r="K36" s="27">
        <v>55550</v>
      </c>
    </row>
    <row r="37" spans="1:11" ht="22.5" customHeight="1" x14ac:dyDescent="0.25">
      <c r="C37" t="s">
        <v>135</v>
      </c>
      <c r="D37" s="20">
        <v>78300</v>
      </c>
      <c r="E37" s="20">
        <v>89500</v>
      </c>
      <c r="F37" s="20">
        <v>100700</v>
      </c>
      <c r="G37" s="20">
        <v>111850</v>
      </c>
      <c r="H37" s="20">
        <v>120800</v>
      </c>
      <c r="I37" s="20">
        <v>129750</v>
      </c>
      <c r="J37" s="20">
        <v>138700</v>
      </c>
      <c r="K37" s="20">
        <v>147650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555C-B946-40F2-8E7A-9D247B6FBB3D}">
  <dimension ref="A1:E17"/>
  <sheetViews>
    <sheetView tabSelected="1" workbookViewId="0"/>
  </sheetViews>
  <sheetFormatPr defaultRowHeight="15" x14ac:dyDescent="0.25"/>
  <cols>
    <col min="1" max="1" width="32.5703125" customWidth="1"/>
    <col min="2" max="2" width="29.28515625" customWidth="1"/>
    <col min="3" max="3" width="24.28515625" customWidth="1"/>
    <col min="4" max="4" width="9.85546875" bestFit="1" customWidth="1"/>
  </cols>
  <sheetData>
    <row r="1" spans="1:5" x14ac:dyDescent="0.25">
      <c r="A1" s="19" t="s">
        <v>155</v>
      </c>
    </row>
    <row r="2" spans="1:5" x14ac:dyDescent="0.25">
      <c r="B2" t="s">
        <v>139</v>
      </c>
      <c r="C2" t="s">
        <v>140</v>
      </c>
      <c r="D2" t="s">
        <v>144</v>
      </c>
    </row>
    <row r="3" spans="1:5" x14ac:dyDescent="0.25">
      <c r="A3" t="s">
        <v>137</v>
      </c>
      <c r="B3">
        <v>262</v>
      </c>
      <c r="C3" s="29">
        <v>558194</v>
      </c>
      <c r="D3" s="29">
        <f>C3/B3</f>
        <v>2130.5114503816794</v>
      </c>
      <c r="E3" t="s">
        <v>147</v>
      </c>
    </row>
    <row r="4" spans="1:5" ht="15.75" customHeight="1" x14ac:dyDescent="0.25">
      <c r="A4" t="s">
        <v>138</v>
      </c>
      <c r="B4">
        <v>2139</v>
      </c>
      <c r="C4" s="29">
        <v>9456111</v>
      </c>
      <c r="D4" s="29">
        <f>C4/B4</f>
        <v>4420.8092566619916</v>
      </c>
      <c r="E4" t="s">
        <v>145</v>
      </c>
    </row>
    <row r="5" spans="1:5" ht="15.75" customHeight="1" x14ac:dyDescent="0.25">
      <c r="C5" s="29"/>
      <c r="D5" s="29"/>
    </row>
    <row r="6" spans="1:5" x14ac:dyDescent="0.25">
      <c r="A6" s="19" t="s">
        <v>156</v>
      </c>
    </row>
    <row r="9" spans="1:5" x14ac:dyDescent="0.25">
      <c r="C9" t="s">
        <v>148</v>
      </c>
    </row>
    <row r="10" spans="1:5" x14ac:dyDescent="0.25">
      <c r="C10" t="s">
        <v>149</v>
      </c>
      <c r="D10" s="26">
        <v>500</v>
      </c>
      <c r="E10" t="s">
        <v>146</v>
      </c>
    </row>
    <row r="11" spans="1:5" x14ac:dyDescent="0.25">
      <c r="C11" t="s">
        <v>148</v>
      </c>
    </row>
    <row r="15" spans="1:5" x14ac:dyDescent="0.25">
      <c r="A15" t="s">
        <v>141</v>
      </c>
    </row>
    <row r="16" spans="1:5" x14ac:dyDescent="0.25">
      <c r="A16" t="s">
        <v>142</v>
      </c>
    </row>
    <row r="17" spans="1:1" x14ac:dyDescent="0.25">
      <c r="A17" t="s">
        <v>143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2567fb2-6a47-406d-b770-f8cd21ca577c" xsi:nil="true"/>
    <lcf76f155ced4ddcb4097134ff3c332f xmlns="90bc3d20-02de-4847-bc0a-851570f653a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FD0C3FD136A48A44A4EC29EB07A61" ma:contentTypeVersion="17" ma:contentTypeDescription="Create a new document." ma:contentTypeScope="" ma:versionID="74fdd25daf50918665e180baf09d7c4e">
  <xsd:schema xmlns:xsd="http://www.w3.org/2001/XMLSchema" xmlns:xs="http://www.w3.org/2001/XMLSchema" xmlns:p="http://schemas.microsoft.com/office/2006/metadata/properties" xmlns:ns1="http://schemas.microsoft.com/sharepoint/v3" xmlns:ns2="90bc3d20-02de-4847-bc0a-851570f653a2" xmlns:ns3="82567fb2-6a47-406d-b770-f8cd21ca577c" targetNamespace="http://schemas.microsoft.com/office/2006/metadata/properties" ma:root="true" ma:fieldsID="3c12329f8e62c8a71a56f89946204139" ns1:_="" ns2:_="" ns3:_="">
    <xsd:import namespace="http://schemas.microsoft.com/sharepoint/v3"/>
    <xsd:import namespace="90bc3d20-02de-4847-bc0a-851570f653a2"/>
    <xsd:import namespace="82567fb2-6a47-406d-b770-f8cd21ca577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c3d20-02de-4847-bc0a-851570f65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47fd38-1f12-454d-9cf0-a7a4989751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67fb2-6a47-406d-b770-f8cd21ca57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f189e-3624-4f35-baef-984e6dc604fe}" ma:internalName="TaxCatchAll" ma:showField="CatchAllData" ma:web="82567fb2-6a47-406d-b770-f8cd21ca57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646F7D-6698-45BE-B6E1-6505CA8A3BCF}">
  <ds:schemaRefs>
    <ds:schemaRef ds:uri="http://purl.org/dc/dcmitype/"/>
    <ds:schemaRef ds:uri="http://schemas.openxmlformats.org/package/2006/metadata/core-properties"/>
    <ds:schemaRef ds:uri="90bc3d20-02de-4847-bc0a-851570f653a2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82567fb2-6a47-406d-b770-f8cd21ca577c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E5723E2-B262-4AB8-A662-7980323EE3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6CCF73-18C8-4634-BA8E-D1B07D2C8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bc3d20-02de-4847-bc0a-851570f653a2"/>
    <ds:schemaRef ds:uri="82567fb2-6a47-406d-b770-f8cd21ca5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State_Extract31DEC2023</vt:lpstr>
      <vt:lpstr>transpose of stats</vt:lpstr>
      <vt:lpstr>pbv history</vt:lpstr>
      <vt:lpstr>income crosstab</vt:lpstr>
      <vt:lpstr>operating costs data points</vt:lpstr>
      <vt:lpstr>State_Extract31DEC2023!IDX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Long (Ctr), Siwei</dc:creator>
  <cp:lastModifiedBy>Brownsberger, William (SEN)</cp:lastModifiedBy>
  <dcterms:created xsi:type="dcterms:W3CDTF">2024-01-11T19:23:19Z</dcterms:created>
  <dcterms:modified xsi:type="dcterms:W3CDTF">2024-10-04T16:47:20Z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aecf1f0d-2ecd-42a0-8f64-2c59f3ea70ed</vt:lpwstr>
  </property>
  <property fmtid="{D5CDD505-2E9C-101B-9397-08002B2CF9AE}" pid="3" name="ContentTypeId">
    <vt:lpwstr>0x0101009E3FD0C3FD136A48A44A4EC29EB07A61</vt:lpwstr>
  </property>
  <property fmtid="{D5CDD505-2E9C-101B-9397-08002B2CF9AE}" pid="4" name="MediaServiceImageTags">
    <vt:lpwstr/>
  </property>
</Properties>
</file>