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alegislature-my.sharepoint.com/personal/william_brownsberger_masenate_gov/Documents/"/>
    </mc:Choice>
  </mc:AlternateContent>
  <xr:revisionPtr revIDLastSave="0" documentId="8_{1FCD2AA8-4A3C-42D8-83A6-CC29530A38AA}" xr6:coauthVersionLast="47" xr6:coauthVersionMax="47" xr10:uidLastSave="{00000000-0000-0000-0000-000000000000}"/>
  <bookViews>
    <workbookView xWindow="0" yWindow="0" windowWidth="27405" windowHeight="14400" xr2:uid="{00000000-000D-0000-FFFF-FFFF00000000}"/>
  </bookViews>
  <sheets>
    <sheet name="Marginal Emissions" sheetId="1" r:id="rId1"/>
    <sheet name="Sheet2" sheetId="3" r:id="rId2"/>
    <sheet name="Social Cost of Carbon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L9" i="1" l="1"/>
  <c r="L11" i="1" s="1"/>
  <c r="L5" i="1" l="1"/>
  <c r="A2" i="2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</calcChain>
</file>

<file path=xl/sharedStrings.xml><?xml version="1.0" encoding="utf-8"?>
<sst xmlns="http://schemas.openxmlformats.org/spreadsheetml/2006/main" count="53" uniqueCount="50">
  <si>
    <t>https://www.synapse-energy.com/avoided-energy-supply-costs-new-england-aesc</t>
  </si>
  <si>
    <t>Appendix G, Table 174 (lb per MWH)</t>
  </si>
  <si>
    <t>Winter</t>
  </si>
  <si>
    <t>Summer</t>
  </si>
  <si>
    <t>$c/kwh</t>
  </si>
  <si>
    <t>ON</t>
  </si>
  <si>
    <t>off</t>
  </si>
  <si>
    <t>On</t>
  </si>
  <si>
    <t>$/mwh</t>
  </si>
  <si>
    <t>lbs/MWH</t>
  </si>
  <si>
    <t>Marginal Abatement Cost</t>
  </si>
  <si>
    <t>kw/month</t>
  </si>
  <si>
    <t>$/MWH</t>
  </si>
  <si>
    <t>Converted to kg/kwh at lbs per kg of</t>
  </si>
  <si>
    <t>W-ON</t>
  </si>
  <si>
    <t>W-OFF</t>
  </si>
  <si>
    <t>S-ON</t>
  </si>
  <si>
    <t>S-OFF</t>
  </si>
  <si>
    <t>Synapse Energy Economics, Inc. AESC 2021 179</t>
  </si>
  <si>
    <t>Importantly, we note that this is the recommendation being made by the AESC authors at the time of</t>
  </si>
  <si>
    <t>this report’s writing. It is possible—even likely—that this value will change as new information becomes</t>
  </si>
  <si>
    <t>available. Such new information may include new data on high-impact events and climate change risks</t>
  </si>
  <si>
    <t>and feedbacks, information about time preference and discount rates, updated model input parameters,</t>
  </si>
  <si>
    <t>or other factors. This information may be promulgated by the federal government in the course of the</t>
  </si>
  <si>
    <t>Biden Administration’s final SCC rulemaking, due to be released in January 2022, or from independent</t>
  </si>
  <si>
    <t>assessments published by various third parties. We recommend that program administrators continually</t>
  </si>
  <si>
    <t>review this value and potentially revisit an update to this value for mid-term modification purposes in</t>
  </si>
  <si>
    <t>early 2022.</t>
  </si>
  <si>
    <t>Whenever possible, we also recommend considering the full scope of emissions impacts and the effect</t>
  </si>
  <si>
    <t>on non-carbon emissions to ensure one pollutant is not replaced by another.</t>
  </si>
  <si>
    <t>Table 78. Comparison of social costs of carbon at varying discount rates from NYS SCC Guideline and federal IWG</t>
  </si>
  <si>
    <t>(2021 dollars per short ton)</t>
  </si>
  <si>
    <t>3.0% 2.0% 1.0%</t>
  </si>
  <si>
    <t>2036 $66 $142 $426</t>
  </si>
  <si>
    <t>2037 $68 $143 $428</t>
  </si>
  <si>
    <t>2038 $68 $144 $430</t>
  </si>
  <si>
    <t>2039 $69 $146 $432</t>
  </si>
  <si>
    <t>2040 $70 $148 $434</t>
  </si>
  <si>
    <t>2041 $72 $150 $437</t>
  </si>
  <si>
    <t>2042 $72 $152 $440</t>
  </si>
  <si>
    <t>2043 $73 $154 $442</t>
  </si>
  <si>
    <t>2044 $74 $155 $445</t>
  </si>
  <si>
    <t>2045 $75 $157 $447</t>
  </si>
  <si>
    <t>2046 $77 $158 $449</t>
  </si>
  <si>
    <t>2047 $78 $160 $451</t>
  </si>
  <si>
    <t>2048 $79 $162 $452</t>
  </si>
  <si>
    <t>2049 $81 $163 $454</t>
  </si>
  <si>
    <t>2050 $81 $165 $456</t>
  </si>
  <si>
    <t>per short ton</t>
  </si>
  <si>
    <t>per long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</si>
</sst>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"/>
  </numFmts>
  <fonts count="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charset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1"/>
    <xf numFmtId="0" fontId="2" fillId="0" borderId="0" xfId="0" applyFont="1"/>
    <xf numFmtId="44" fontId="0" fillId="0" borderId="0" xfId="2" applyFont="1"/>
    <xf numFmtId="8" fontId="0" fillId="0" borderId="0" xfId="0" applyNumberFormat="1"/>
    <xf numFmtId="0" fontId="4" fillId="0" borderId="0" xfId="0" applyFont="1"/>
    <xf numFmtId="6" fontId="0" fillId="0" borderId="0" xfId="0" applyNumberFormat="1"/>
    <xf numFmtId="164" fontId="0" fillId="0" borderId="0" xfId="0" applyNumberFormat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'Marginal Emissions'!$B$23</c:f>
              <c:strCache>
                <c:ptCount val="1"/>
                <c:pt idx="0">
                  <c:v>W-ON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'Marginal Emissions'!$A$24:$A$38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'Marginal Emissions'!$B$24:$B$38</c:f>
              <c:numCache>
                <c:formatCode>0.0000</c:formatCode>
                <c:ptCount val="15"/>
                <c:pt idx="0">
                  <c:v>0.34291935044906102</c:v>
                </c:pt>
                <c:pt idx="1">
                  <c:v>0.33566179805860474</c:v>
                </c:pt>
                <c:pt idx="2">
                  <c:v>0.33203302186337658</c:v>
                </c:pt>
                <c:pt idx="3">
                  <c:v>0.35879524630318421</c:v>
                </c:pt>
                <c:pt idx="4">
                  <c:v>0.3610632314252018</c:v>
                </c:pt>
                <c:pt idx="5">
                  <c:v>0.34291935044906102</c:v>
                </c:pt>
                <c:pt idx="6">
                  <c:v>0.30935317064320056</c:v>
                </c:pt>
                <c:pt idx="7">
                  <c:v>0.31116755874081464</c:v>
                </c:pt>
                <c:pt idx="8">
                  <c:v>0.31842511113127098</c:v>
                </c:pt>
                <c:pt idx="9">
                  <c:v>0.28848770752063863</c:v>
                </c:pt>
                <c:pt idx="10">
                  <c:v>0.29393087181348093</c:v>
                </c:pt>
                <c:pt idx="11">
                  <c:v>0.29211648371586685</c:v>
                </c:pt>
                <c:pt idx="12">
                  <c:v>0.29574525991109502</c:v>
                </c:pt>
                <c:pt idx="13">
                  <c:v>0.30753878254558648</c:v>
                </c:pt>
                <c:pt idx="14">
                  <c:v>0.31343554386283223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8-4EF8-A67C-0DFD8801A19D}"/>
            </c:ext>
          </c:extLst>
        </c:ser>
        <c:ser>
          <c:idx val="1"/>
          <c:order val="1"/>
          <c:tx>
            <c:strRef>
              <c:f>'Marginal Emissions'!$C$23</c:f>
              <c:strCache>
                <c:ptCount val="1"/>
                <c:pt idx="0">
                  <c:v>W-OFF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'Marginal Emissions'!$A$24:$A$38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'Marginal Emissions'!$C$24:$C$38</c:f>
              <c:numCache>
                <c:formatCode>0.0000</c:formatCode>
                <c:ptCount val="15"/>
                <c:pt idx="0">
                  <c:v>0.35879524630318421</c:v>
                </c:pt>
                <c:pt idx="1">
                  <c:v>0.34110496235144694</c:v>
                </c:pt>
                <c:pt idx="2">
                  <c:v>0.3746711421573074</c:v>
                </c:pt>
                <c:pt idx="3">
                  <c:v>0.39417581420665881</c:v>
                </c:pt>
                <c:pt idx="4">
                  <c:v>0.39961897849950101</c:v>
                </c:pt>
                <c:pt idx="5">
                  <c:v>0.39825818742629049</c:v>
                </c:pt>
                <c:pt idx="6">
                  <c:v>0.37376394810850039</c:v>
                </c:pt>
                <c:pt idx="7">
                  <c:v>0.3333938129365871</c:v>
                </c:pt>
                <c:pt idx="8">
                  <c:v>0.32568266352172731</c:v>
                </c:pt>
                <c:pt idx="9">
                  <c:v>0.3034564093259548</c:v>
                </c:pt>
                <c:pt idx="10">
                  <c:v>0.3138891408872358</c:v>
                </c:pt>
                <c:pt idx="11">
                  <c:v>0.32658985757053433</c:v>
                </c:pt>
                <c:pt idx="12">
                  <c:v>0.31842511113127098</c:v>
                </c:pt>
                <c:pt idx="13">
                  <c:v>0.3143427379116393</c:v>
                </c:pt>
                <c:pt idx="14">
                  <c:v>0.31298194683842873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38-4EF8-A67C-0DFD8801A19D}"/>
            </c:ext>
          </c:extLst>
        </c:ser>
        <c:ser>
          <c:idx val="2"/>
          <c:order val="2"/>
          <c:tx>
            <c:strRef>
              <c:f>'Marginal Emissions'!$D$23</c:f>
              <c:strCache>
                <c:ptCount val="1"/>
                <c:pt idx="0">
                  <c:v>S-ON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'Marginal Emissions'!$A$24:$A$38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'Marginal Emissions'!$D$24:$D$38</c:f>
              <c:numCache>
                <c:formatCode>0.0000</c:formatCode>
                <c:ptCount val="15"/>
                <c:pt idx="0">
                  <c:v>0.35335208201034196</c:v>
                </c:pt>
                <c:pt idx="1">
                  <c:v>0.330672230790166</c:v>
                </c:pt>
                <c:pt idx="2">
                  <c:v>0.3007348271795337</c:v>
                </c:pt>
                <c:pt idx="3">
                  <c:v>0.34790891771749977</c:v>
                </c:pt>
                <c:pt idx="4">
                  <c:v>0.36832078381565814</c:v>
                </c:pt>
                <c:pt idx="5">
                  <c:v>0.35017690283951736</c:v>
                </c:pt>
                <c:pt idx="6">
                  <c:v>0.34473373854667511</c:v>
                </c:pt>
                <c:pt idx="7">
                  <c:v>0.34654812664428919</c:v>
                </c:pt>
                <c:pt idx="8">
                  <c:v>0.34155855937585045</c:v>
                </c:pt>
                <c:pt idx="9">
                  <c:v>0.33203302186337658</c:v>
                </c:pt>
                <c:pt idx="10">
                  <c:v>0.3279506486437449</c:v>
                </c:pt>
                <c:pt idx="11">
                  <c:v>0.31116755874081464</c:v>
                </c:pt>
                <c:pt idx="12">
                  <c:v>0.33430100698539417</c:v>
                </c:pt>
                <c:pt idx="13">
                  <c:v>0.34110496235144694</c:v>
                </c:pt>
                <c:pt idx="14">
                  <c:v>0.34518733557107861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38-4EF8-A67C-0DFD8801A19D}"/>
            </c:ext>
          </c:extLst>
        </c:ser>
        <c:ser>
          <c:idx val="3"/>
          <c:order val="3"/>
          <c:tx>
            <c:strRef>
              <c:f>'Marginal Emissions'!$E$23</c:f>
              <c:strCache>
                <c:ptCount val="1"/>
                <c:pt idx="0">
                  <c:v>S-OFF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'Marginal Emissions'!$A$24:$A$38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'Marginal Emissions'!$E$24:$E$38</c:f>
              <c:numCache>
                <c:formatCode>0.0000</c:formatCode>
                <c:ptCount val="15"/>
                <c:pt idx="0">
                  <c:v>0.36242402249841238</c:v>
                </c:pt>
                <c:pt idx="1">
                  <c:v>0.36877438084006164</c:v>
                </c:pt>
                <c:pt idx="2">
                  <c:v>0.42275242674408053</c:v>
                </c:pt>
                <c:pt idx="3">
                  <c:v>0.43862832259820372</c:v>
                </c:pt>
                <c:pt idx="4">
                  <c:v>0.43817472557380022</c:v>
                </c:pt>
                <c:pt idx="5">
                  <c:v>0.42592760591490519</c:v>
                </c:pt>
                <c:pt idx="6">
                  <c:v>0.42184523269527352</c:v>
                </c:pt>
                <c:pt idx="7">
                  <c:v>0.37285675405969332</c:v>
                </c:pt>
                <c:pt idx="8">
                  <c:v>0.36015603737639479</c:v>
                </c:pt>
                <c:pt idx="9">
                  <c:v>0.34473373854667511</c:v>
                </c:pt>
                <c:pt idx="10">
                  <c:v>0.34836251474190327</c:v>
                </c:pt>
                <c:pt idx="11">
                  <c:v>0.35108409688832437</c:v>
                </c:pt>
                <c:pt idx="12">
                  <c:v>0.35743445522997364</c:v>
                </c:pt>
                <c:pt idx="13">
                  <c:v>0.34926970879071029</c:v>
                </c:pt>
                <c:pt idx="14">
                  <c:v>0.35970244035199128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38-4EF8-A67C-0DFD8801A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139375"/>
        <c:axId val="323157263"/>
      </c:lineChart>
      <c:catAx>
        <c:axId val="323139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157263"/>
        <c:crosses val="autoZero"/>
        <c:auto val="1"/>
        <c:lblAlgn val="ctr"/>
        <c:lblOffset val="100"/>
        <c:noMultiLvlLbl val="0"/>
      </c:catAx>
      <c:valAx>
        <c:axId val="32315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139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80962</xdr:colOff>
      <xdr:row>16</xdr:row>
      <xdr:rowOff>42862</xdr:rowOff>
    </xdr:from>
    <xdr:to>
      <xdr:col>17</xdr:col>
      <xdr:colOff>385762</xdr:colOff>
      <xdr:row>30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74962D-5364-AEFA-83E0-8E336BFC94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ynapse-energy.com/avoided-energy-supply-costs-new-england-aes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38"/>
  <sheetViews>
    <sheetView tabSelected="1" workbookViewId="0">
      <selection activeCell="W9" sqref="W9"/>
    </sheetView>
  </sheetViews>
  <sheetFormatPr defaultRowHeight="15"/>
  <cols>
    <col min="2" max="5" width="9.5703125" bestFit="1" customWidth="1"/>
  </cols>
  <sheetData>
    <row r="1" spans="1:23">
      <c r="A1" s="1" t="s">
        <v>0</v>
      </c>
    </row>
    <row r="3" spans="1:23">
      <c r="A3" t="s">
        <v>1</v>
      </c>
    </row>
    <row r="4" spans="1:23">
      <c r="B4" t="s">
        <v>2</v>
      </c>
      <c r="D4" t="s">
        <v>3</v>
      </c>
      <c r="L4">
        <v>4.7399999999999998E-2</v>
      </c>
      <c r="M4" t="s">
        <v>4</v>
      </c>
    </row>
    <row r="5" spans="1:23">
      <c r="B5" t="s">
        <v>5</v>
      </c>
      <c r="C5" t="s">
        <v>6</v>
      </c>
      <c r="D5" t="s">
        <v>7</v>
      </c>
      <c r="E5" t="s">
        <v>6</v>
      </c>
      <c r="L5" s="4">
        <f>+L4*1000</f>
        <v>47.4</v>
      </c>
      <c r="M5" t="s">
        <v>8</v>
      </c>
    </row>
    <row r="6" spans="1:23">
      <c r="A6" s="2">
        <v>2021</v>
      </c>
      <c r="B6">
        <v>756</v>
      </c>
      <c r="C6">
        <v>791</v>
      </c>
      <c r="D6">
        <v>779</v>
      </c>
      <c r="E6">
        <v>799</v>
      </c>
    </row>
    <row r="7" spans="1:23">
      <c r="A7" s="2">
        <v>2022</v>
      </c>
      <c r="B7">
        <v>740</v>
      </c>
      <c r="C7">
        <v>752</v>
      </c>
      <c r="D7">
        <v>729</v>
      </c>
      <c r="E7">
        <v>813</v>
      </c>
      <c r="L7">
        <v>763.91</v>
      </c>
      <c r="M7" t="s">
        <v>9</v>
      </c>
    </row>
    <row r="8" spans="1:23">
      <c r="A8" s="2">
        <v>2023</v>
      </c>
      <c r="B8">
        <v>732</v>
      </c>
      <c r="C8">
        <v>826</v>
      </c>
      <c r="D8">
        <v>663</v>
      </c>
      <c r="E8">
        <v>932</v>
      </c>
      <c r="L8">
        <v>125</v>
      </c>
      <c r="M8" t="s">
        <v>10</v>
      </c>
      <c r="V8">
        <v>3.51</v>
      </c>
      <c r="W8" t="s">
        <v>11</v>
      </c>
    </row>
    <row r="9" spans="1:23">
      <c r="A9" s="2">
        <v>2024</v>
      </c>
      <c r="B9">
        <v>791</v>
      </c>
      <c r="C9">
        <v>869</v>
      </c>
      <c r="D9">
        <v>767</v>
      </c>
      <c r="E9">
        <v>967</v>
      </c>
      <c r="H9">
        <f>2.5*124</f>
        <v>310</v>
      </c>
      <c r="L9">
        <f>L8/2000*L7</f>
        <v>47.744374999999998</v>
      </c>
      <c r="M9" t="s">
        <v>12</v>
      </c>
    </row>
    <row r="10" spans="1:23">
      <c r="A10" s="2">
        <v>2025</v>
      </c>
      <c r="B10">
        <v>796</v>
      </c>
      <c r="C10">
        <v>881</v>
      </c>
      <c r="D10">
        <v>812</v>
      </c>
      <c r="E10">
        <v>966</v>
      </c>
      <c r="L10">
        <v>47.44</v>
      </c>
    </row>
    <row r="11" spans="1:23">
      <c r="A11" s="2">
        <v>2026</v>
      </c>
      <c r="B11">
        <v>756</v>
      </c>
      <c r="C11">
        <v>878</v>
      </c>
      <c r="D11">
        <v>772</v>
      </c>
      <c r="E11">
        <v>939</v>
      </c>
      <c r="L11">
        <f>+L10/L9</f>
        <v>0.99362490345721355</v>
      </c>
    </row>
    <row r="12" spans="1:23">
      <c r="A12" s="2">
        <v>2027</v>
      </c>
      <c r="B12">
        <v>682</v>
      </c>
      <c r="C12">
        <v>824</v>
      </c>
      <c r="D12">
        <v>760</v>
      </c>
      <c r="E12">
        <v>930</v>
      </c>
    </row>
    <row r="13" spans="1:23">
      <c r="A13" s="2">
        <v>2028</v>
      </c>
      <c r="B13">
        <v>686</v>
      </c>
      <c r="C13">
        <v>735</v>
      </c>
      <c r="D13">
        <v>764</v>
      </c>
      <c r="E13">
        <v>822</v>
      </c>
    </row>
    <row r="14" spans="1:23">
      <c r="A14" s="2">
        <v>2029</v>
      </c>
      <c r="B14">
        <v>702</v>
      </c>
      <c r="C14">
        <v>718</v>
      </c>
      <c r="D14">
        <v>753</v>
      </c>
      <c r="E14">
        <v>794</v>
      </c>
    </row>
    <row r="15" spans="1:23">
      <c r="A15" s="2">
        <v>2030</v>
      </c>
      <c r="B15">
        <v>636</v>
      </c>
      <c r="C15">
        <v>669</v>
      </c>
      <c r="D15">
        <v>732</v>
      </c>
      <c r="E15">
        <v>760</v>
      </c>
    </row>
    <row r="16" spans="1:23">
      <c r="A16" s="2">
        <v>2031</v>
      </c>
      <c r="B16">
        <v>648</v>
      </c>
      <c r="C16">
        <v>692</v>
      </c>
      <c r="D16">
        <v>723</v>
      </c>
      <c r="E16">
        <v>768</v>
      </c>
    </row>
    <row r="17" spans="1:5">
      <c r="A17" s="2">
        <v>2032</v>
      </c>
      <c r="B17">
        <v>644</v>
      </c>
      <c r="C17">
        <v>720</v>
      </c>
      <c r="D17">
        <v>686</v>
      </c>
      <c r="E17">
        <v>774</v>
      </c>
    </row>
    <row r="18" spans="1:5">
      <c r="A18" s="2">
        <v>2033</v>
      </c>
      <c r="B18">
        <v>652</v>
      </c>
      <c r="C18">
        <v>702</v>
      </c>
      <c r="D18">
        <v>737</v>
      </c>
      <c r="E18">
        <v>788</v>
      </c>
    </row>
    <row r="19" spans="1:5">
      <c r="A19" s="2">
        <v>2034</v>
      </c>
      <c r="B19">
        <v>678</v>
      </c>
      <c r="C19">
        <v>693</v>
      </c>
      <c r="D19">
        <v>752</v>
      </c>
      <c r="E19">
        <v>770</v>
      </c>
    </row>
    <row r="20" spans="1:5">
      <c r="A20" s="2">
        <v>2035</v>
      </c>
      <c r="B20">
        <v>691</v>
      </c>
      <c r="C20">
        <v>690</v>
      </c>
      <c r="D20">
        <v>761</v>
      </c>
      <c r="E20">
        <v>793</v>
      </c>
    </row>
    <row r="21" spans="1:5">
      <c r="A21" t="s">
        <v>13</v>
      </c>
      <c r="E21">
        <v>2.2046000000000001</v>
      </c>
    </row>
    <row r="22" spans="1:5">
      <c r="B22" t="s">
        <v>2</v>
      </c>
      <c r="D22" t="s">
        <v>3</v>
      </c>
    </row>
    <row r="23" spans="1:5">
      <c r="B23" t="s">
        <v>14</v>
      </c>
      <c r="C23" t="s">
        <v>15</v>
      </c>
      <c r="D23" t="s">
        <v>16</v>
      </c>
      <c r="E23" t="s">
        <v>17</v>
      </c>
    </row>
    <row r="24" spans="1:5">
      <c r="A24" s="2">
        <v>2021</v>
      </c>
      <c r="B24" s="7">
        <f>B6/$E$21/1000</f>
        <v>0.34291935044906102</v>
      </c>
      <c r="C24" s="7">
        <f t="shared" ref="C24:E24" si="0">C6/$E$21/1000</f>
        <v>0.35879524630318421</v>
      </c>
      <c r="D24" s="7">
        <f t="shared" si="0"/>
        <v>0.35335208201034196</v>
      </c>
      <c r="E24" s="7">
        <f t="shared" si="0"/>
        <v>0.36242402249841238</v>
      </c>
    </row>
    <row r="25" spans="1:5">
      <c r="A25" s="2">
        <v>2022</v>
      </c>
      <c r="B25" s="7">
        <f t="shared" ref="B25:E25" si="1">B7/$E$21/1000</f>
        <v>0.33566179805860474</v>
      </c>
      <c r="C25" s="7">
        <f t="shared" si="1"/>
        <v>0.34110496235144694</v>
      </c>
      <c r="D25" s="7">
        <f t="shared" si="1"/>
        <v>0.330672230790166</v>
      </c>
      <c r="E25" s="7">
        <f t="shared" si="1"/>
        <v>0.36877438084006164</v>
      </c>
    </row>
    <row r="26" spans="1:5">
      <c r="A26" s="2">
        <v>2023</v>
      </c>
      <c r="B26" s="7">
        <f t="shared" ref="B26:E26" si="2">B8/$E$21/1000</f>
        <v>0.33203302186337658</v>
      </c>
      <c r="C26" s="7">
        <f t="shared" si="2"/>
        <v>0.3746711421573074</v>
      </c>
      <c r="D26" s="7">
        <f t="shared" si="2"/>
        <v>0.3007348271795337</v>
      </c>
      <c r="E26" s="7">
        <f t="shared" si="2"/>
        <v>0.42275242674408053</v>
      </c>
    </row>
    <row r="27" spans="1:5">
      <c r="A27" s="2">
        <v>2024</v>
      </c>
      <c r="B27" s="7">
        <f t="shared" ref="B27:E27" si="3">B9/$E$21/1000</f>
        <v>0.35879524630318421</v>
      </c>
      <c r="C27" s="7">
        <f t="shared" si="3"/>
        <v>0.39417581420665881</v>
      </c>
      <c r="D27" s="7">
        <f t="shared" si="3"/>
        <v>0.34790891771749977</v>
      </c>
      <c r="E27" s="7">
        <f t="shared" si="3"/>
        <v>0.43862832259820372</v>
      </c>
    </row>
    <row r="28" spans="1:5">
      <c r="A28" s="2">
        <v>2025</v>
      </c>
      <c r="B28" s="7">
        <f t="shared" ref="B28:E28" si="4">B10/$E$21/1000</f>
        <v>0.3610632314252018</v>
      </c>
      <c r="C28" s="7">
        <f t="shared" si="4"/>
        <v>0.39961897849950101</v>
      </c>
      <c r="D28" s="7">
        <f t="shared" si="4"/>
        <v>0.36832078381565814</v>
      </c>
      <c r="E28" s="7">
        <f t="shared" si="4"/>
        <v>0.43817472557380022</v>
      </c>
    </row>
    <row r="29" spans="1:5">
      <c r="A29" s="2">
        <v>2026</v>
      </c>
      <c r="B29" s="7">
        <f t="shared" ref="B29:E29" si="5">B11/$E$21/1000</f>
        <v>0.34291935044906102</v>
      </c>
      <c r="C29" s="7">
        <f t="shared" si="5"/>
        <v>0.39825818742629049</v>
      </c>
      <c r="D29" s="7">
        <f t="shared" si="5"/>
        <v>0.35017690283951736</v>
      </c>
      <c r="E29" s="7">
        <f t="shared" si="5"/>
        <v>0.42592760591490519</v>
      </c>
    </row>
    <row r="30" spans="1:5">
      <c r="A30" s="2">
        <v>2027</v>
      </c>
      <c r="B30" s="7">
        <f t="shared" ref="B30:E30" si="6">B12/$E$21/1000</f>
        <v>0.30935317064320056</v>
      </c>
      <c r="C30" s="7">
        <f t="shared" si="6"/>
        <v>0.37376394810850039</v>
      </c>
      <c r="D30" s="7">
        <f t="shared" si="6"/>
        <v>0.34473373854667511</v>
      </c>
      <c r="E30" s="7">
        <f t="shared" si="6"/>
        <v>0.42184523269527352</v>
      </c>
    </row>
    <row r="31" spans="1:5">
      <c r="A31" s="2">
        <v>2028</v>
      </c>
      <c r="B31" s="7">
        <f t="shared" ref="B31:E31" si="7">B13/$E$21/1000</f>
        <v>0.31116755874081464</v>
      </c>
      <c r="C31" s="7">
        <f t="shared" si="7"/>
        <v>0.3333938129365871</v>
      </c>
      <c r="D31" s="7">
        <f t="shared" si="7"/>
        <v>0.34654812664428919</v>
      </c>
      <c r="E31" s="7">
        <f t="shared" si="7"/>
        <v>0.37285675405969332</v>
      </c>
    </row>
    <row r="32" spans="1:5">
      <c r="A32" s="2">
        <v>2029</v>
      </c>
      <c r="B32" s="7">
        <f t="shared" ref="B32:E32" si="8">B14/$E$21/1000</f>
        <v>0.31842511113127098</v>
      </c>
      <c r="C32" s="7">
        <f t="shared" si="8"/>
        <v>0.32568266352172731</v>
      </c>
      <c r="D32" s="7">
        <f t="shared" si="8"/>
        <v>0.34155855937585045</v>
      </c>
      <c r="E32" s="7">
        <f t="shared" si="8"/>
        <v>0.36015603737639479</v>
      </c>
    </row>
    <row r="33" spans="1:5">
      <c r="A33" s="2">
        <v>2030</v>
      </c>
      <c r="B33" s="7">
        <f t="shared" ref="B33:E33" si="9">B15/$E$21/1000</f>
        <v>0.28848770752063863</v>
      </c>
      <c r="C33" s="7">
        <f t="shared" si="9"/>
        <v>0.3034564093259548</v>
      </c>
      <c r="D33" s="7">
        <f t="shared" si="9"/>
        <v>0.33203302186337658</v>
      </c>
      <c r="E33" s="7">
        <f t="shared" si="9"/>
        <v>0.34473373854667511</v>
      </c>
    </row>
    <row r="34" spans="1:5">
      <c r="A34" s="2">
        <v>2031</v>
      </c>
      <c r="B34" s="7">
        <f t="shared" ref="B34:E34" si="10">B16/$E$21/1000</f>
        <v>0.29393087181348093</v>
      </c>
      <c r="C34" s="7">
        <f t="shared" si="10"/>
        <v>0.3138891408872358</v>
      </c>
      <c r="D34" s="7">
        <f t="shared" si="10"/>
        <v>0.3279506486437449</v>
      </c>
      <c r="E34" s="7">
        <f t="shared" si="10"/>
        <v>0.34836251474190327</v>
      </c>
    </row>
    <row r="35" spans="1:5">
      <c r="A35" s="2">
        <v>2032</v>
      </c>
      <c r="B35" s="7">
        <f t="shared" ref="B35:E35" si="11">B17/$E$21/1000</f>
        <v>0.29211648371586685</v>
      </c>
      <c r="C35" s="7">
        <f t="shared" si="11"/>
        <v>0.32658985757053433</v>
      </c>
      <c r="D35" s="7">
        <f t="shared" si="11"/>
        <v>0.31116755874081464</v>
      </c>
      <c r="E35" s="7">
        <f t="shared" si="11"/>
        <v>0.35108409688832437</v>
      </c>
    </row>
    <row r="36" spans="1:5">
      <c r="A36" s="2">
        <v>2033</v>
      </c>
      <c r="B36" s="7">
        <f t="shared" ref="B36:E36" si="12">B18/$E$21/1000</f>
        <v>0.29574525991109502</v>
      </c>
      <c r="C36" s="7">
        <f t="shared" si="12"/>
        <v>0.31842511113127098</v>
      </c>
      <c r="D36" s="7">
        <f t="shared" si="12"/>
        <v>0.33430100698539417</v>
      </c>
      <c r="E36" s="7">
        <f t="shared" si="12"/>
        <v>0.35743445522997364</v>
      </c>
    </row>
    <row r="37" spans="1:5">
      <c r="A37" s="2">
        <v>2034</v>
      </c>
      <c r="B37" s="7">
        <f t="shared" ref="B37:E37" si="13">B19/$E$21/1000</f>
        <v>0.30753878254558648</v>
      </c>
      <c r="C37" s="7">
        <f t="shared" si="13"/>
        <v>0.3143427379116393</v>
      </c>
      <c r="D37" s="7">
        <f t="shared" si="13"/>
        <v>0.34110496235144694</v>
      </c>
      <c r="E37" s="7">
        <f t="shared" si="13"/>
        <v>0.34926970879071029</v>
      </c>
    </row>
    <row r="38" spans="1:5">
      <c r="A38" s="2">
        <v>2035</v>
      </c>
      <c r="B38" s="7">
        <f t="shared" ref="B38:E38" si="14">B20/$E$21/1000</f>
        <v>0.31343554386283223</v>
      </c>
      <c r="C38" s="7">
        <f t="shared" si="14"/>
        <v>0.31298194683842873</v>
      </c>
      <c r="D38" s="7">
        <f t="shared" si="14"/>
        <v>0.34518733557107861</v>
      </c>
      <c r="E38" s="7">
        <f t="shared" si="14"/>
        <v>0.35970244035199128</v>
      </c>
    </row>
  </sheetData>
  <hyperlinks>
    <hyperlink ref="A1" r:id="rId1" xr:uid="{0CAD98FB-09CE-4D3B-A71F-61DCF984EE7D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A882B-3654-4B80-9392-C0960B32B879}">
  <sheetPr codeName="Sheet2"/>
  <dimension ref="A1:G46"/>
  <sheetViews>
    <sheetView workbookViewId="0">
      <selection activeCell="I20" sqref="I20"/>
    </sheetView>
  </sheetViews>
  <sheetFormatPr defaultRowHeight="15"/>
  <sheetData>
    <row r="1" spans="1:7">
      <c r="A1" s="5" t="s">
        <v>18</v>
      </c>
    </row>
    <row r="2" spans="1:7">
      <c r="A2" s="5" t="s">
        <v>19</v>
      </c>
    </row>
    <row r="3" spans="1:7">
      <c r="A3" s="5" t="s">
        <v>20</v>
      </c>
    </row>
    <row r="4" spans="1:7">
      <c r="A4" s="5" t="s">
        <v>21</v>
      </c>
    </row>
    <row r="5" spans="1:7">
      <c r="A5" s="5" t="s">
        <v>22</v>
      </c>
    </row>
    <row r="6" spans="1:7">
      <c r="A6" s="5" t="s">
        <v>23</v>
      </c>
    </row>
    <row r="7" spans="1:7">
      <c r="A7" s="5" t="s">
        <v>24</v>
      </c>
    </row>
    <row r="8" spans="1:7">
      <c r="A8" s="5" t="s">
        <v>25</v>
      </c>
    </row>
    <row r="9" spans="1:7">
      <c r="A9" s="5" t="s">
        <v>26</v>
      </c>
    </row>
    <row r="10" spans="1:7">
      <c r="A10" s="5" t="s">
        <v>27</v>
      </c>
    </row>
    <row r="11" spans="1:7">
      <c r="A11" s="5" t="s">
        <v>28</v>
      </c>
    </row>
    <row r="12" spans="1:7">
      <c r="A12" s="5" t="s">
        <v>29</v>
      </c>
    </row>
    <row r="13" spans="1:7">
      <c r="A13" s="5" t="s">
        <v>30</v>
      </c>
    </row>
    <row r="14" spans="1:7">
      <c r="A14" s="5" t="s">
        <v>31</v>
      </c>
    </row>
    <row r="15" spans="1:7">
      <c r="A15" s="5" t="s">
        <v>32</v>
      </c>
    </row>
    <row r="16" spans="1:7">
      <c r="D16" s="5">
        <v>2020</v>
      </c>
      <c r="E16" s="6">
        <v>49</v>
      </c>
      <c r="F16" s="6">
        <v>116</v>
      </c>
      <c r="G16" s="6">
        <v>390</v>
      </c>
    </row>
    <row r="17" spans="1:7">
      <c r="D17" s="5">
        <v>2021</v>
      </c>
      <c r="E17" s="6">
        <v>49</v>
      </c>
      <c r="F17" s="6">
        <v>118</v>
      </c>
      <c r="G17" s="6">
        <v>391</v>
      </c>
    </row>
    <row r="18" spans="1:7">
      <c r="D18" s="5">
        <v>2022</v>
      </c>
      <c r="E18" s="6">
        <v>51</v>
      </c>
      <c r="F18" s="6">
        <v>119</v>
      </c>
      <c r="G18" s="6">
        <v>394</v>
      </c>
    </row>
    <row r="19" spans="1:7">
      <c r="D19" s="5">
        <v>2023</v>
      </c>
      <c r="E19" s="6">
        <v>52</v>
      </c>
      <c r="F19" s="6">
        <v>120</v>
      </c>
      <c r="G19" s="6">
        <v>396</v>
      </c>
    </row>
    <row r="20" spans="1:7">
      <c r="D20" s="5">
        <v>2024</v>
      </c>
      <c r="E20" s="6">
        <v>53</v>
      </c>
      <c r="F20" s="6">
        <v>122</v>
      </c>
      <c r="G20" s="6">
        <v>399</v>
      </c>
    </row>
    <row r="21" spans="1:7">
      <c r="D21" s="5">
        <v>2025</v>
      </c>
      <c r="E21" s="6">
        <v>55</v>
      </c>
      <c r="F21" s="6">
        <v>124</v>
      </c>
      <c r="G21" s="6">
        <v>401</v>
      </c>
    </row>
    <row r="22" spans="1:7">
      <c r="D22" s="5">
        <v>2026</v>
      </c>
      <c r="E22" s="6">
        <v>56</v>
      </c>
      <c r="F22" s="6">
        <v>125</v>
      </c>
      <c r="G22" s="6">
        <v>403</v>
      </c>
    </row>
    <row r="23" spans="1:7">
      <c r="D23" s="5">
        <v>2027</v>
      </c>
      <c r="E23" s="6">
        <v>56</v>
      </c>
      <c r="F23" s="6">
        <v>127</v>
      </c>
      <c r="G23" s="6">
        <v>405</v>
      </c>
    </row>
    <row r="24" spans="1:7">
      <c r="D24" s="5">
        <v>2028</v>
      </c>
      <c r="E24" s="6">
        <v>57</v>
      </c>
      <c r="F24" s="6">
        <v>129</v>
      </c>
      <c r="G24" s="6">
        <v>408</v>
      </c>
    </row>
    <row r="25" spans="1:7">
      <c r="D25" s="5">
        <v>2029</v>
      </c>
      <c r="E25" s="6">
        <v>57</v>
      </c>
      <c r="F25" s="6">
        <v>130</v>
      </c>
      <c r="G25" s="6">
        <v>410</v>
      </c>
    </row>
    <row r="26" spans="1:7">
      <c r="D26" s="5">
        <v>2030</v>
      </c>
      <c r="E26" s="6">
        <v>59</v>
      </c>
      <c r="F26" s="6">
        <v>131</v>
      </c>
      <c r="G26" s="6">
        <v>413</v>
      </c>
    </row>
    <row r="27" spans="1:7">
      <c r="D27" s="5">
        <v>2031</v>
      </c>
      <c r="E27" s="6">
        <v>60</v>
      </c>
      <c r="F27" s="6">
        <v>133</v>
      </c>
      <c r="G27" s="6">
        <v>415</v>
      </c>
    </row>
    <row r="28" spans="1:7">
      <c r="D28" s="5">
        <v>2032</v>
      </c>
      <c r="E28" s="6">
        <v>61</v>
      </c>
      <c r="F28" s="6">
        <v>135</v>
      </c>
      <c r="G28" s="6">
        <v>416</v>
      </c>
    </row>
    <row r="29" spans="1:7">
      <c r="D29" s="5">
        <v>2033</v>
      </c>
      <c r="E29" s="6">
        <v>62</v>
      </c>
      <c r="F29" s="6">
        <v>136</v>
      </c>
      <c r="G29" s="6">
        <v>419</v>
      </c>
    </row>
    <row r="30" spans="1:7">
      <c r="D30" s="5">
        <v>2034</v>
      </c>
      <c r="E30" s="6">
        <v>64</v>
      </c>
      <c r="F30" s="6">
        <v>138</v>
      </c>
      <c r="G30" s="6">
        <v>421</v>
      </c>
    </row>
    <row r="31" spans="1:7">
      <c r="D31" s="5">
        <v>2035</v>
      </c>
      <c r="E31" s="6">
        <v>65</v>
      </c>
      <c r="F31" s="6">
        <v>140</v>
      </c>
      <c r="G31" s="6">
        <v>424</v>
      </c>
    </row>
    <row r="32" spans="1:7">
      <c r="A32" s="5" t="s">
        <v>33</v>
      </c>
    </row>
    <row r="33" spans="1:1">
      <c r="A33" s="5" t="s">
        <v>34</v>
      </c>
    </row>
    <row r="34" spans="1:1">
      <c r="A34" s="5" t="s">
        <v>35</v>
      </c>
    </row>
    <row r="35" spans="1:1">
      <c r="A35" s="5" t="s">
        <v>36</v>
      </c>
    </row>
    <row r="36" spans="1:1">
      <c r="A36" s="5" t="s">
        <v>37</v>
      </c>
    </row>
    <row r="37" spans="1:1">
      <c r="A37" s="5" t="s">
        <v>38</v>
      </c>
    </row>
    <row r="38" spans="1:1">
      <c r="A38" s="5" t="s">
        <v>39</v>
      </c>
    </row>
    <row r="39" spans="1:1">
      <c r="A39" s="5" t="s">
        <v>40</v>
      </c>
    </row>
    <row r="40" spans="1:1">
      <c r="A40" s="5" t="s">
        <v>41</v>
      </c>
    </row>
    <row r="41" spans="1:1">
      <c r="A41" s="5" t="s">
        <v>42</v>
      </c>
    </row>
    <row r="42" spans="1:1">
      <c r="A42" s="5" t="s">
        <v>43</v>
      </c>
    </row>
    <row r="43" spans="1:1">
      <c r="A43" s="5" t="s">
        <v>44</v>
      </c>
    </row>
    <row r="44" spans="1:1">
      <c r="A44" s="5" t="s">
        <v>45</v>
      </c>
    </row>
    <row r="45" spans="1:1">
      <c r="A45" s="5" t="s">
        <v>46</v>
      </c>
    </row>
    <row r="46" spans="1:1">
      <c r="A46" s="5" t="s">
        <v>47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88F15-5451-448B-99D3-93328211B51B}">
  <sheetPr codeName="Sheet3"/>
  <dimension ref="A1:B2"/>
  <sheetViews>
    <sheetView workbookViewId="0"/>
  </sheetViews>
  <sheetFormatPr defaultRowHeight="15"/>
  <sheetData>
    <row r="1" spans="1:2">
      <c r="A1" s="3">
        <v>128</v>
      </c>
      <c r="B1" t="s">
        <v>48</v>
      </c>
    </row>
    <row r="2" spans="1:2">
      <c r="A2" s="3">
        <f>A1/('Marginal Emissions'!$E$21/2)</f>
        <v>116.12083824730109</v>
      </c>
      <c r="B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2023-04-15T12:36:39Z</dcterms:created>
  <dcterms:modified xsi:type="dcterms:W3CDTF">2023-11-05T11:55:44Z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e6e5952c-5730-49b7-af3d-0dd32882570f</vt:lpwstr>
  </property>
</Properties>
</file>