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egislature-my.sharepoint.com/personal/william_brownsberger_masenate_gov/Documents/insulation/"/>
    </mc:Choice>
  </mc:AlternateContent>
  <xr:revisionPtr revIDLastSave="0" documentId="8_{9DFA5D5E-DD78-47CA-AC28-BD8089205676}" xr6:coauthVersionLast="47" xr6:coauthVersionMax="47" xr10:uidLastSave="{00000000-0000-0000-0000-000000000000}"/>
  <bookViews>
    <workbookView xWindow="34515" yWindow="1035" windowWidth="32205" windowHeight="18285" activeTab="1" xr2:uid="{00000000-000D-0000-FFFF-FFFF00000000}"/>
    <workbookView xWindow="-255" yWindow="585" windowWidth="32205" windowHeight="18285" firstSheet="3" activeTab="3" xr2:uid="{C819940A-BECB-495B-8E2B-2DACC60D3232}"/>
  </bookViews>
  <sheets>
    <sheet name="BSTR, Figures 15,16,18" sheetId="3" r:id="rId1"/>
    <sheet name="Heat Efficiency" sheetId="7" r:id="rId2"/>
    <sheet name="2020 Baseline " sheetId="5" r:id="rId3"/>
    <sheet name="2022 Baseline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5" l="1"/>
  <c r="K10" i="5" l="1"/>
  <c r="K9" i="5"/>
  <c r="K8" i="5"/>
  <c r="I10" i="5"/>
  <c r="J10" i="5" s="1"/>
  <c r="I9" i="5"/>
  <c r="J9" i="5" s="1"/>
  <c r="I8" i="5"/>
  <c r="J8" i="5" s="1"/>
  <c r="U9" i="4"/>
  <c r="U8" i="4"/>
  <c r="T9" i="4"/>
  <c r="T8" i="4"/>
  <c r="B10" i="3"/>
</calcChain>
</file>

<file path=xl/sharedStrings.xml><?xml version="1.0" encoding="utf-8"?>
<sst xmlns="http://schemas.openxmlformats.org/spreadsheetml/2006/main" count="494" uniqueCount="117">
  <si>
    <t>E</t>
  </si>
  <si>
    <t>Estimates from Building Sector Technical Report for pre-1950 Single Family Home</t>
  </si>
  <si>
    <t>EUI</t>
  </si>
  <si>
    <t>Baseline (total)</t>
  </si>
  <si>
    <t>Baseline heating only</t>
  </si>
  <si>
    <t>Baseline hot water only</t>
  </si>
  <si>
    <t>Baseline heat and hot water, total fossil</t>
  </si>
  <si>
    <t>Total fossil after Mass Save package (ECM2_GAS)</t>
  </si>
  <si>
    <t xml:space="preserve">Implied fossil savings from Mass Save package </t>
  </si>
  <si>
    <t>Implied fossil heating after Mass Save package (assume water heating not changed)</t>
  </si>
  <si>
    <t>Implied heating energy savings from Mass Save package</t>
  </si>
  <si>
    <t>Misc Citations</t>
  </si>
  <si>
    <t>https://www.federalregister.gov/documents/2011/10/31/2011-28146/energy-conservation-program-energy-conservation-standards-for-residential-furnaces-and-residential</t>
  </si>
  <si>
    <t>https://www.federalregister.gov/documents/2022/07/07/2022-13108/energy-conservation-program-energy-conservation-standards-for-consumer-furnaces#citation-155-p40638</t>
  </si>
  <si>
    <t>https://archives.federalregister.gov/issue_slice/1980/9/19/62415-62423.pdf</t>
  </si>
  <si>
    <t>amended test procedures</t>
  </si>
  <si>
    <t>https://archives.federalregister.gov/issue_slice/1980/2/27/12986-13019.pdf</t>
  </si>
  <si>
    <t>weatherizaiton</t>
  </si>
  <si>
    <t>https://ma-eeac.org/wp-content/uploads/RES-1-Residential-Baseline-Study-Ph4-Comprehensive-Report-2020-04-02.pdf</t>
  </si>
  <si>
    <t>Saturation, 2019</t>
  </si>
  <si>
    <t>Appendix B-4: Characterization</t>
  </si>
  <si>
    <t>https://ma-eeac.org/wp-content/uploads/Appendix-B-4-MA-Statewide-Characterization-Results-2020-03-31.xlsx</t>
  </si>
  <si>
    <t>Appendix B-2: Saturation</t>
  </si>
  <si>
    <t>00-79</t>
  </si>
  <si>
    <t>80-82</t>
  </si>
  <si>
    <t>83-85</t>
  </si>
  <si>
    <t>86-88</t>
  </si>
  <si>
    <t>89-91</t>
  </si>
  <si>
    <t>92-94</t>
  </si>
  <si>
    <t>95+</t>
  </si>
  <si>
    <t>Total</t>
  </si>
  <si>
    <t>Weighted Average</t>
  </si>
  <si>
    <t>https://ma-eeac.org/wp-content/uploads/Appendix-B-3-MA-Statewide-Saturation-Results-2020-03-31.xlsx</t>
  </si>
  <si>
    <t>Assumed bin average</t>
  </si>
  <si>
    <t>Sat</t>
  </si>
  <si>
    <t>Furnace Natural Gas</t>
  </si>
  <si>
    <t>Boiler Natural Gas</t>
  </si>
  <si>
    <t>Boiler Fuel Oil</t>
  </si>
  <si>
    <t>Efficiency -2019</t>
  </si>
  <si>
    <t>Saturation 2019, Compare Figures 2-2</t>
  </si>
  <si>
    <t>PA</t>
  </si>
  <si>
    <t>Group</t>
  </si>
  <si>
    <t>Bin Variable</t>
  </si>
  <si>
    <t>Bin Variable Value</t>
  </si>
  <si>
    <t>End Use Category</t>
  </si>
  <si>
    <t>End Use</t>
  </si>
  <si>
    <t>Metric</t>
  </si>
  <si>
    <t>Value</t>
  </si>
  <si>
    <t>Total Units in Bin</t>
  </si>
  <si>
    <t>Weighted Proportion of Units in Bin With This Value</t>
  </si>
  <si>
    <t>Bin Variable 1</t>
  </si>
  <si>
    <t>Variable 1 Value</t>
  </si>
  <si>
    <t>Bin Variable 2</t>
  </si>
  <si>
    <t>Variable 2 Value</t>
  </si>
  <si>
    <t>Total Homes in Bin</t>
  </si>
  <si>
    <t>Adjusted and Weighted Proportion of Homes in Bin with End Use</t>
  </si>
  <si>
    <t>Adjusted and Weighted Average Quantity of End Use Across Homes in Bin</t>
  </si>
  <si>
    <t>MA Statewide</t>
  </si>
  <si>
    <t>Existing Equipment</t>
  </si>
  <si>
    <t>All Homes</t>
  </si>
  <si>
    <t>1. HVAC - Heating</t>
  </si>
  <si>
    <t>Furnace - Natural Gas</t>
  </si>
  <si>
    <t>AFUE</t>
  </si>
  <si>
    <t>Shared Central Heating</t>
  </si>
  <si>
    <t>Furnace - Fuel Oil</t>
  </si>
  <si>
    <t>Furnace - Electric</t>
  </si>
  <si>
    <t>Furnace - Other Fuel Type</t>
  </si>
  <si>
    <t>Boiler - Natural Gas</t>
  </si>
  <si>
    <t>Boiler - Fuel Oil</t>
  </si>
  <si>
    <t>Boiler - Other Fuel Type</t>
  </si>
  <si>
    <t>Electric Baseboard Heat</t>
  </si>
  <si>
    <t>Fireplace - Natural Gas</t>
  </si>
  <si>
    <t>Fireplace or Heating Stove - Other Fuel Type</t>
  </si>
  <si>
    <t>Other Heating System</t>
  </si>
  <si>
    <t>No Heating System</t>
  </si>
  <si>
    <t>1. HVAC - Cooling/Heating</t>
  </si>
  <si>
    <t>Central Heat Pump (Ducted)</t>
  </si>
  <si>
    <t>6504</t>
  </si>
  <si>
    <t>0.02</t>
  </si>
  <si>
    <t>0.01</t>
  </si>
  <si>
    <t>Mini-Split Heat Pump (Ductless)</t>
  </si>
  <si>
    <t>0.07</t>
  </si>
  <si>
    <t>0.08</t>
  </si>
  <si>
    <t>Ground Source or Geothermal Heat Pump</t>
  </si>
  <si>
    <t>0</t>
  </si>
  <si>
    <t>Replacement</t>
  </si>
  <si>
    <t>Water heater saturation</t>
  </si>
  <si>
    <t>3. Domestic Hot Water</t>
  </si>
  <si>
    <t>Shared Central Water Heater</t>
  </si>
  <si>
    <t>Water Heater - Electric</t>
  </si>
  <si>
    <t>Tankless Water Heater - Electric</t>
  </si>
  <si>
    <t>Water Heater - Heat Pump</t>
  </si>
  <si>
    <t>Water Heater - Natural Gas</t>
  </si>
  <si>
    <t>Tankless Water Heater - Natural Gas</t>
  </si>
  <si>
    <t>Water Heater - Fuel Oil</t>
  </si>
  <si>
    <t>Tankless Water Heater - Fuel Oil</t>
  </si>
  <si>
    <t>Water Heater - Propane</t>
  </si>
  <si>
    <t>Tankless Water Heater - Propane</t>
  </si>
  <si>
    <t>Water Heater - Solar</t>
  </si>
  <si>
    <t>Water Heater - Indirect</t>
  </si>
  <si>
    <t>Other Water Heater</t>
  </si>
  <si>
    <t>Hot Water Recirculation Pump</t>
  </si>
  <si>
    <t>Showerhead</t>
  </si>
  <si>
    <t>Sink Faucet</t>
  </si>
  <si>
    <t>https://ma-eeac.org/wp-content/uploads/Residential-Building-Use-and-Equipment-Characterization-Study-Comprehensive-Report-2022-03-01.pdf</t>
  </si>
  <si>
    <t>2022 Baseline Study</t>
  </si>
  <si>
    <t>Only includes gas results for equipment efficiency</t>
  </si>
  <si>
    <t>PAGE 146:</t>
  </si>
  <si>
    <t>Average logged winter temperature = 67</t>
  </si>
  <si>
    <t>Also have water heater efficiencies for gas and electric: Figure 3-54</t>
  </si>
  <si>
    <t>Page 148</t>
  </si>
  <si>
    <t>Space heating accounts for 81% of the annual natural gas consumption and 94% of winter peak in Massachusetts homes. T</t>
  </si>
  <si>
    <t>AFUE  data read from figures 3-14 and 3-15</t>
  </si>
  <si>
    <t>Gas Furnaces</t>
  </si>
  <si>
    <t>Gas Boilers</t>
  </si>
  <si>
    <t>Has replacement</t>
  </si>
  <si>
    <t>Has Window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</si>
</sst>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55759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DCDDDE"/>
        <bgColor rgb="FFDCDDDE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95D600"/>
      </bottom>
      <diagonal/>
    </border>
    <border>
      <left/>
      <right/>
      <top style="thin">
        <color rgb="FF555759"/>
      </top>
      <bottom style="thick">
        <color rgb="FF95D6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3" fillId="0" borderId="0"/>
  </cellStyleXfs>
  <cellXfs count="23">
    <xf numFmtId="0" fontId="0" fillId="0" borderId="0" xfId="0"/>
    <xf numFmtId="0" fontId="1" fillId="0" borderId="0" xfId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9" fontId="0" fillId="0" borderId="1" xfId="0" applyNumberFormat="1" applyBorder="1"/>
    <xf numFmtId="0" fontId="4" fillId="0" borderId="0" xfId="0" applyFont="1"/>
    <xf numFmtId="0" fontId="4" fillId="2" borderId="0" xfId="0" applyFont="1" applyFill="1"/>
    <xf numFmtId="0" fontId="0" fillId="2" borderId="0" xfId="0" applyFill="1"/>
    <xf numFmtId="0" fontId="5" fillId="3" borderId="2" xfId="0" applyFont="1" applyFill="1" applyBorder="1" applyAlignment="1">
      <alignment wrapText="1"/>
    </xf>
    <xf numFmtId="0" fontId="6" fillId="4" borderId="0" xfId="0" applyFont="1" applyFill="1"/>
    <xf numFmtId="0" fontId="6" fillId="0" borderId="0" xfId="0" applyFont="1"/>
    <xf numFmtId="0" fontId="7" fillId="5" borderId="0" xfId="0" applyFont="1" applyFill="1"/>
    <xf numFmtId="0" fontId="7" fillId="0" borderId="0" xfId="0" applyFont="1"/>
    <xf numFmtId="0" fontId="8" fillId="6" borderId="1" xfId="2" applyBorder="1"/>
    <xf numFmtId="0" fontId="8" fillId="6" borderId="0" xfId="2"/>
    <xf numFmtId="0" fontId="8" fillId="6" borderId="1" xfId="2" applyBorder="1" applyAlignment="1"/>
    <xf numFmtId="1" fontId="8" fillId="6" borderId="1" xfId="2" applyNumberFormat="1" applyBorder="1"/>
    <xf numFmtId="0" fontId="6" fillId="7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3" borderId="3" xfId="0" applyFont="1" applyFill="1" applyBorder="1" applyAlignment="1">
      <alignment wrapText="1"/>
    </xf>
    <xf numFmtId="0" fontId="6" fillId="5" borderId="0" xfId="0" applyFont="1" applyFill="1"/>
  </cellXfs>
  <cellStyles count="4">
    <cellStyle name="Good" xfId="2" builtinId="26"/>
    <cellStyle name="Hyperlink" xfId="1" builtinId="8"/>
    <cellStyle name="Normal" xfId="0" builtinId="0"/>
    <cellStyle name="Normal 2" xfId="3" xr:uid="{FFC57431-7CF2-41A4-AD17-55DEEA05CF9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</a:t>
            </a:r>
            <a:r>
              <a:rPr lang="en-US"/>
              <a:t>AFUE of Existing Residential Heating</a:t>
            </a:r>
            <a:r>
              <a:rPr lang="en-US" baseline="0"/>
              <a:t> Systems, Massachusetts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'2020 Baseline '!$J$6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Baseline '!$A$8:$A$10</c:f>
              <c:strCache>
                <c:ptCount val="3"/>
                <c:pt idx="0">
                  <c:v>Furnace Natural Gas</c:v>
                </c:pt>
                <c:pt idx="1">
                  <c:v>Boiler Natural Gas</c:v>
                </c:pt>
                <c:pt idx="2">
                  <c:v>Boiler Fuel Oil</c:v>
                </c:pt>
              </c:strCache>
            </c:strRef>
          </c:cat>
          <c:val>
            <c:numRef>
              <c:f>'2020 Baseline '!$J$8:$J$10</c:f>
              <c:numCache>
                <c:formatCode>0</c:formatCode>
                <c:ptCount val="3"/>
                <c:pt idx="0">
                  <c:v>86.272727272727266</c:v>
                </c:pt>
                <c:pt idx="1">
                  <c:v>84.960000000000022</c:v>
                </c:pt>
                <c:pt idx="2">
                  <c:v>84.393939393939405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33-4DF6-B748-715ABC79B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3881879"/>
        <c:axId val="503877415"/>
      </c:barChart>
      <c:catAx>
        <c:axId val="503881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877415"/>
        <c:crosses val="autoZero"/>
        <c:auto val="1"/>
        <c:lblAlgn val="ctr"/>
        <c:lblOffset val="100"/>
        <c:noMultiLvlLbl val="0"/>
      </c:catAx>
      <c:valAx>
        <c:axId val="503877415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881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chart" Target="../charts/chart1.xml"/><Relationship Id="rId5" Type="http://schemas.openxmlformats.org/officeDocument/2006/relationships/image" Target="../media/image8.tmp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tmp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47625</xdr:rowOff>
    </xdr:from>
    <xdr:to>
      <xdr:col>18</xdr:col>
      <xdr:colOff>38100</xdr:colOff>
      <xdr:row>43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E670FA-B78D-B668-8DE5-8654E2F31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2150" y="1571625"/>
          <a:ext cx="7124700" cy="6305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85725</xdr:rowOff>
    </xdr:from>
    <xdr:to>
      <xdr:col>5</xdr:col>
      <xdr:colOff>542925</xdr:colOff>
      <xdr:row>42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C6E1AB-1128-A45F-CE94-C431DD993EE2}"/>
            </a:ext>
            <a:ext uri="{147F2762-F138-4A5C-976F-8EAC2B608ADB}">
              <a16:predDERef xmlns:a16="http://schemas.microsoft.com/office/drawing/2014/main" pred="{C6E670FA-B78D-B668-8DE5-8654E2F31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9725"/>
          <a:ext cx="9286875" cy="6153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5</xdr:col>
      <xdr:colOff>485775</xdr:colOff>
      <xdr:row>74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B16C321-7007-21BE-6381-D2A69819997A}"/>
            </a:ext>
            <a:ext uri="{147F2762-F138-4A5C-976F-8EAC2B608ADB}">
              <a16:predDERef xmlns:a16="http://schemas.microsoft.com/office/drawing/2014/main" pred="{B6C6E1AB-1128-A45F-CE94-C431DD993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572500"/>
          <a:ext cx="9229725" cy="5476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30</xdr:row>
      <xdr:rowOff>0</xdr:rowOff>
    </xdr:from>
    <xdr:to>
      <xdr:col>18</xdr:col>
      <xdr:colOff>57150</xdr:colOff>
      <xdr:row>46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202BAB-11C1-4326-7BFE-935E38724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0300" y="7029450"/>
          <a:ext cx="4572000" cy="3057525"/>
        </a:xfrm>
        <a:prstGeom prst="rect">
          <a:avLst/>
        </a:prstGeom>
      </xdr:spPr>
    </xdr:pic>
    <xdr:clientData/>
  </xdr:twoCellAnchor>
  <xdr:twoCellAnchor editAs="oneCell">
    <xdr:from>
      <xdr:col>12</xdr:col>
      <xdr:colOff>409575</xdr:colOff>
      <xdr:row>32</xdr:row>
      <xdr:rowOff>0</xdr:rowOff>
    </xdr:from>
    <xdr:to>
      <xdr:col>18</xdr:col>
      <xdr:colOff>466725</xdr:colOff>
      <xdr:row>46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349D80-AF87-4C62-0E72-3DF698EA15DB}"/>
            </a:ext>
            <a:ext uri="{147F2762-F138-4A5C-976F-8EAC2B608ADB}">
              <a16:predDERef xmlns:a16="http://schemas.microsoft.com/office/drawing/2014/main" pred="{96202BAB-11C1-4326-7BFE-935E38724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29875" y="7410450"/>
          <a:ext cx="4572000" cy="2781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4</xdr:col>
      <xdr:colOff>561975</xdr:colOff>
      <xdr:row>48</xdr:row>
      <xdr:rowOff>923925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1A0D37B-B213-9EB3-F056-3019FEC54BF9}"/>
            </a:ext>
            <a:ext uri="{147F2762-F138-4A5C-976F-8EAC2B608ADB}">
              <a16:predDERef xmlns:a16="http://schemas.microsoft.com/office/drawing/2014/main" pred="{6D349D80-AF87-4C62-0E72-3DF698EA1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172450"/>
          <a:ext cx="4572000" cy="32099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10</xdr:col>
      <xdr:colOff>361950</xdr:colOff>
      <xdr:row>48</xdr:row>
      <xdr:rowOff>752475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8BEF09-62D9-E50B-B396-28A737725207}"/>
            </a:ext>
            <a:ext uri="{147F2762-F138-4A5C-976F-8EAC2B608ADB}">
              <a16:predDERef xmlns:a16="http://schemas.microsoft.com/office/drawing/2014/main" pred="{91A0D37B-B213-9EB3-F056-3019FEC54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19625" y="8362950"/>
          <a:ext cx="4572000" cy="2847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5</xdr:col>
      <xdr:colOff>1572489</xdr:colOff>
      <xdr:row>78</xdr:row>
      <xdr:rowOff>744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2B19BCC-3D40-834A-9172-31055E99D100}"/>
            </a:ext>
            <a:ext uri="{147F2762-F138-4A5C-976F-8EAC2B608ADB}">
              <a16:predDERef xmlns:a16="http://schemas.microsoft.com/office/drawing/2014/main" pred="{CE8BEF09-62D9-E50B-B396-28A737725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153900"/>
          <a:ext cx="6192114" cy="5334744"/>
        </a:xfrm>
        <a:prstGeom prst="rect">
          <a:avLst/>
        </a:prstGeom>
      </xdr:spPr>
    </xdr:pic>
    <xdr:clientData/>
  </xdr:twoCellAnchor>
  <xdr:twoCellAnchor>
    <xdr:from>
      <xdr:col>1</xdr:col>
      <xdr:colOff>981075</xdr:colOff>
      <xdr:row>12</xdr:row>
      <xdr:rowOff>733424</xdr:rowOff>
    </xdr:from>
    <xdr:to>
      <xdr:col>11</xdr:col>
      <xdr:colOff>190500</xdr:colOff>
      <xdr:row>31</xdr:row>
      <xdr:rowOff>95249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79925A1-A718-1206-E796-9672463F8737}"/>
            </a:ext>
            <a:ext uri="{147F2762-F138-4A5C-976F-8EAC2B608ADB}">
              <a16:predDERef xmlns:a16="http://schemas.microsoft.com/office/drawing/2014/main" pred="{22B19BCC-3D40-834A-9172-31055E99D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9525</xdr:colOff>
      <xdr:row>25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428885-9137-ADC9-F545-C2D78AB21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5495925" cy="40481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6</xdr:row>
      <xdr:rowOff>171450</xdr:rowOff>
    </xdr:from>
    <xdr:to>
      <xdr:col>9</xdr:col>
      <xdr:colOff>342900</xdr:colOff>
      <xdr:row>25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12C037-FB86-0E77-B7FE-825F805348B6}"/>
            </a:ext>
            <a:ext uri="{147F2762-F138-4A5C-976F-8EAC2B608ADB}">
              <a16:predDERef xmlns:a16="http://schemas.microsoft.com/office/drawing/2014/main" pred="{43428885-9137-ADC9-F545-C2D78AB21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1314450"/>
          <a:ext cx="5191125" cy="3581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7</xdr:col>
      <xdr:colOff>304800</xdr:colOff>
      <xdr:row>43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D6ABD8-D54C-9354-BDC0-DAFD9EFE06DD}"/>
            </a:ext>
            <a:ext uri="{147F2762-F138-4A5C-976F-8EAC2B608ADB}">
              <a16:predDERef xmlns:a16="http://schemas.microsoft.com/office/drawing/2014/main" pred="{7912C037-FB86-0E77-B7FE-825F80534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524500"/>
          <a:ext cx="4572000" cy="26860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17</xdr:col>
      <xdr:colOff>457200</xdr:colOff>
      <xdr:row>28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39E405D-9176-E730-14CC-5DAFC85BFFF7}"/>
            </a:ext>
            <a:ext uri="{147F2762-F138-4A5C-976F-8EAC2B608ADB}">
              <a16:predDERef xmlns:a16="http://schemas.microsoft.com/office/drawing/2014/main" pred="{CED6ABD8-D54C-9354-BDC0-DAFD9EFE0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5600" y="2286000"/>
          <a:ext cx="4572000" cy="3133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ass.gov/doc/buildings-sector-technical-report/down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rchives.federalregister.gov/issue_slice/1980/9/19/62415-62423.pdf" TargetMode="External"/><Relationship Id="rId2" Type="http://schemas.openxmlformats.org/officeDocument/2006/relationships/hyperlink" Target="https://www.federalregister.gov/documents/2011/10/31/2011-28146/energy-conservation-program-energy-conservation-standards-for-residential-furnaces-and-residential" TargetMode="External"/><Relationship Id="rId1" Type="http://schemas.openxmlformats.org/officeDocument/2006/relationships/hyperlink" Target="https://www.federalregister.gov/documents/2022/07/07/2022-13108/energy-conservation-program-energy-conservation-standards-for-consumer-furnace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rchives.federalregister.gov/issue_slice/1980/2/27/12986-13019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a-eeac.org/wp-content/uploads/Appendix-B-3-MA-Statewide-Saturation-Results-2020-03-31.xlsx" TargetMode="External"/><Relationship Id="rId2" Type="http://schemas.openxmlformats.org/officeDocument/2006/relationships/hyperlink" Target="https://ma-eeac.org/wp-content/uploads/Appendix-B-4-MA-Statewide-Characterization-Results-2020-03-31.xlsx" TargetMode="External"/><Relationship Id="rId1" Type="http://schemas.openxmlformats.org/officeDocument/2006/relationships/hyperlink" Target="https://ma-eeac.org/wp-content/uploads/RES-1-Residential-Baseline-Study-Ph4-Comprehensive-Report-2020-04-02.pdf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ma-eeac.org/wp-content/uploads/Residential-Building-Use-and-Equipment-Characterization-Study-Comprehensive-Report-2022-03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F5FD8-19B5-447F-92E3-2E4918370848}">
  <dimension ref="A1:B10"/>
  <sheetViews>
    <sheetView workbookViewId="0">
      <selection activeCell="F1" sqref="F1:M5"/>
    </sheetView>
    <sheetView workbookViewId="1"/>
  </sheetViews>
  <sheetFormatPr defaultRowHeight="15"/>
  <cols>
    <col min="1" max="1" width="71.28515625" bestFit="1" customWidth="1"/>
    <col min="2" max="2" width="25.5703125" customWidth="1"/>
    <col min="3" max="4" width="12.5703125" bestFit="1" customWidth="1"/>
  </cols>
  <sheetData>
    <row r="1" spans="1:2">
      <c r="A1" s="1" t="s">
        <v>0</v>
      </c>
    </row>
    <row r="2" spans="1:2">
      <c r="A2" s="3" t="s">
        <v>1</v>
      </c>
      <c r="B2" s="3" t="s">
        <v>2</v>
      </c>
    </row>
    <row r="3" spans="1:2">
      <c r="A3" s="3" t="s">
        <v>3</v>
      </c>
      <c r="B3" s="3">
        <v>63</v>
      </c>
    </row>
    <row r="4" spans="1:2">
      <c r="A4" s="3" t="s">
        <v>4</v>
      </c>
      <c r="B4" s="5">
        <v>38</v>
      </c>
    </row>
    <row r="5" spans="1:2">
      <c r="A5" s="3" t="s">
        <v>5</v>
      </c>
      <c r="B5" s="5">
        <v>8</v>
      </c>
    </row>
    <row r="6" spans="1:2">
      <c r="A6" s="3" t="s">
        <v>6</v>
      </c>
      <c r="B6" s="5">
        <v>46</v>
      </c>
    </row>
    <row r="7" spans="1:2">
      <c r="A7" s="3" t="s">
        <v>7</v>
      </c>
      <c r="B7" s="3">
        <v>23</v>
      </c>
    </row>
    <row r="8" spans="1:2">
      <c r="A8" s="3" t="s">
        <v>8</v>
      </c>
      <c r="B8" s="6">
        <v>0.5</v>
      </c>
    </row>
    <row r="9" spans="1:2">
      <c r="A9" s="3" t="s">
        <v>9</v>
      </c>
      <c r="B9" s="4">
        <v>15</v>
      </c>
    </row>
    <row r="10" spans="1:2">
      <c r="A10" s="3" t="s">
        <v>10</v>
      </c>
      <c r="B10" s="6">
        <f>1-B9/B4</f>
        <v>0.60526315789473684</v>
      </c>
    </row>
  </sheetData>
  <hyperlinks>
    <hyperlink ref="A1" r:id="rId1" xr:uid="{1BC2D736-EAB4-4F1A-8EB2-50818CAD2D8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ADCD-A993-402A-AE90-881DAA079013}">
  <dimension ref="A1:I13"/>
  <sheetViews>
    <sheetView topLeftCell="A51" workbookViewId="0">
      <selection activeCell="W61" sqref="W61"/>
    </sheetView>
    <sheetView workbookViewId="1">
      <selection activeCell="A10" sqref="A10"/>
    </sheetView>
  </sheetViews>
  <sheetFormatPr defaultRowHeight="15"/>
  <cols>
    <col min="13" max="13" width="9.28515625" bestFit="1" customWidth="1"/>
  </cols>
  <sheetData>
    <row r="1" spans="1:9">
      <c r="A1" t="s">
        <v>11</v>
      </c>
    </row>
    <row r="2" spans="1:9">
      <c r="A2" s="1" t="s">
        <v>12</v>
      </c>
    </row>
    <row r="3" spans="1:9">
      <c r="A3" s="1" t="s">
        <v>13</v>
      </c>
    </row>
    <row r="4" spans="1:9">
      <c r="A4" s="1" t="s">
        <v>14</v>
      </c>
      <c r="I4" t="s">
        <v>15</v>
      </c>
    </row>
    <row r="5" spans="1:9">
      <c r="A5" s="1" t="s">
        <v>16</v>
      </c>
      <c r="I5" t="s">
        <v>17</v>
      </c>
    </row>
    <row r="13" spans="1:9">
      <c r="A13" s="1"/>
    </row>
  </sheetData>
  <hyperlinks>
    <hyperlink ref="A3" r:id="rId1" location="citation-155-p40638" xr:uid="{8A99F3F8-43A4-434B-B178-F651D6CBAC18}"/>
    <hyperlink ref="A2" r:id="rId2" xr:uid="{ABB79743-2D80-44DC-88EB-98BF58A66527}"/>
    <hyperlink ref="A4" r:id="rId3" xr:uid="{6990DD51-7870-4DA9-A43F-0BC0BDB678BE}"/>
    <hyperlink ref="A5" r:id="rId4" xr:uid="{571A723F-D048-45B4-901F-8985C5F96655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E106D-19C1-4F59-B26F-AF5DB750255F}">
  <dimension ref="A1:V66"/>
  <sheetViews>
    <sheetView workbookViewId="0">
      <selection activeCell="M27" sqref="M27:V29"/>
    </sheetView>
    <sheetView topLeftCell="U14" workbookViewId="1">
      <selection activeCell="U14" sqref="U14:U22"/>
    </sheetView>
  </sheetViews>
  <sheetFormatPr defaultRowHeight="15"/>
  <cols>
    <col min="1" max="1" width="26" customWidth="1"/>
    <col min="2" max="2" width="15.85546875" customWidth="1"/>
    <col min="6" max="6" width="26.140625" customWidth="1"/>
    <col min="10" max="10" width="9.5703125" bestFit="1" customWidth="1"/>
    <col min="18" max="18" width="22" customWidth="1"/>
    <col min="19" max="19" width="32.7109375" customWidth="1"/>
  </cols>
  <sheetData>
    <row r="1" spans="1:22">
      <c r="A1" s="1" t="s">
        <v>18</v>
      </c>
    </row>
    <row r="3" spans="1:22">
      <c r="A3" t="s">
        <v>19</v>
      </c>
    </row>
    <row r="5" spans="1:22">
      <c r="A5" s="7" t="s">
        <v>20</v>
      </c>
      <c r="B5" s="1" t="s">
        <v>21</v>
      </c>
      <c r="M5" s="7" t="s">
        <v>22</v>
      </c>
    </row>
    <row r="6" spans="1:22">
      <c r="A6" s="3"/>
      <c r="B6" s="15" t="s">
        <v>23</v>
      </c>
      <c r="C6" s="15" t="s">
        <v>24</v>
      </c>
      <c r="D6" s="15" t="s">
        <v>25</v>
      </c>
      <c r="E6" s="15" t="s">
        <v>26</v>
      </c>
      <c r="F6" s="15" t="s">
        <v>27</v>
      </c>
      <c r="G6" s="15" t="s">
        <v>28</v>
      </c>
      <c r="H6" s="15" t="s">
        <v>29</v>
      </c>
      <c r="I6" s="15" t="s">
        <v>30</v>
      </c>
      <c r="J6" s="15" t="s">
        <v>31</v>
      </c>
      <c r="K6" s="16"/>
      <c r="M6" s="1" t="s">
        <v>32</v>
      </c>
    </row>
    <row r="7" spans="1:22">
      <c r="A7" s="3" t="s">
        <v>33</v>
      </c>
      <c r="B7" s="15">
        <v>75</v>
      </c>
      <c r="C7" s="15">
        <v>81</v>
      </c>
      <c r="D7" s="15">
        <v>84</v>
      </c>
      <c r="E7" s="15">
        <v>87</v>
      </c>
      <c r="F7" s="15">
        <v>90</v>
      </c>
      <c r="G7" s="15">
        <v>93</v>
      </c>
      <c r="H7" s="15">
        <v>96</v>
      </c>
      <c r="I7" s="15"/>
      <c r="J7" s="15"/>
      <c r="K7" s="16" t="s">
        <v>34</v>
      </c>
    </row>
    <row r="8" spans="1:22">
      <c r="A8" s="3" t="s">
        <v>35</v>
      </c>
      <c r="B8" s="17">
        <v>0.14000000000000001</v>
      </c>
      <c r="C8" s="17">
        <v>0.37</v>
      </c>
      <c r="D8" s="17">
        <v>0.03</v>
      </c>
      <c r="E8" s="17">
        <v>0.01</v>
      </c>
      <c r="F8" s="17">
        <v>0.06</v>
      </c>
      <c r="G8" s="17">
        <v>0.11</v>
      </c>
      <c r="H8" s="17">
        <v>0.27</v>
      </c>
      <c r="I8" s="15">
        <f>SUM(B8:H8)</f>
        <v>0.9900000000000001</v>
      </c>
      <c r="J8" s="18">
        <f>SUMPRODUCT(B$7:H$7,B8:H8)/I8</f>
        <v>86.272727272727266</v>
      </c>
      <c r="K8" s="16">
        <f>+U15</f>
        <v>0.24</v>
      </c>
      <c r="M8">
        <f>SUMPRODUCT(J8:J10,K8:K10)/SUM(K8:K10)</f>
        <v>85.255708435708442</v>
      </c>
    </row>
    <row r="9" spans="1:22">
      <c r="A9" s="3" t="s">
        <v>36</v>
      </c>
      <c r="B9" s="17">
        <v>0.01</v>
      </c>
      <c r="C9" s="17">
        <v>0.52</v>
      </c>
      <c r="D9" s="17">
        <v>0.19</v>
      </c>
      <c r="E9" s="17">
        <v>0.02</v>
      </c>
      <c r="F9" s="17">
        <v>0.06</v>
      </c>
      <c r="G9" s="17">
        <v>7.0000000000000007E-2</v>
      </c>
      <c r="H9" s="17">
        <v>0.13</v>
      </c>
      <c r="I9" s="15">
        <f>SUM(B9:H9)</f>
        <v>1</v>
      </c>
      <c r="J9" s="18">
        <f>SUMPRODUCT(B$7:H$7,B9:H9)/I9</f>
        <v>84.960000000000022</v>
      </c>
      <c r="K9" s="16">
        <f>+U19</f>
        <v>0.33</v>
      </c>
    </row>
    <row r="10" spans="1:22">
      <c r="A10" s="3" t="s">
        <v>37</v>
      </c>
      <c r="B10" s="17">
        <v>0</v>
      </c>
      <c r="C10" s="17">
        <v>0.2</v>
      </c>
      <c r="D10" s="17">
        <v>0.46</v>
      </c>
      <c r="E10" s="17">
        <v>0.33</v>
      </c>
      <c r="F10" s="17">
        <v>0</v>
      </c>
      <c r="G10" s="17">
        <v>0</v>
      </c>
      <c r="H10" s="17">
        <v>0</v>
      </c>
      <c r="I10" s="15">
        <f>SUM(B10:H10)</f>
        <v>0.99</v>
      </c>
      <c r="J10" s="18">
        <f>SUMPRODUCT(B$7:H$7,B10:H10)/I10</f>
        <v>84.393939393939405</v>
      </c>
      <c r="K10" s="16">
        <f>+U20</f>
        <v>0.17</v>
      </c>
    </row>
    <row r="12" spans="1:22">
      <c r="A12" s="7" t="s">
        <v>38</v>
      </c>
      <c r="M12" t="s">
        <v>39</v>
      </c>
    </row>
    <row r="13" spans="1:22" ht="141">
      <c r="A13" s="10" t="s">
        <v>40</v>
      </c>
      <c r="B13" s="10" t="s">
        <v>41</v>
      </c>
      <c r="C13" s="10" t="s">
        <v>42</v>
      </c>
      <c r="D13" s="10" t="s">
        <v>43</v>
      </c>
      <c r="E13" s="10" t="s">
        <v>44</v>
      </c>
      <c r="F13" s="10" t="s">
        <v>45</v>
      </c>
      <c r="G13" s="10" t="s">
        <v>46</v>
      </c>
      <c r="H13" s="10" t="s">
        <v>47</v>
      </c>
      <c r="I13" s="10" t="s">
        <v>48</v>
      </c>
      <c r="J13" s="10" t="s">
        <v>49</v>
      </c>
      <c r="M13" s="21" t="s">
        <v>40</v>
      </c>
      <c r="N13" s="21" t="s">
        <v>50</v>
      </c>
      <c r="O13" s="21" t="s">
        <v>51</v>
      </c>
      <c r="P13" s="21" t="s">
        <v>52</v>
      </c>
      <c r="Q13" s="21" t="s">
        <v>53</v>
      </c>
      <c r="R13" s="21" t="s">
        <v>44</v>
      </c>
      <c r="S13" s="21" t="s">
        <v>45</v>
      </c>
      <c r="T13" s="21" t="s">
        <v>54</v>
      </c>
      <c r="U13" s="21" t="s">
        <v>55</v>
      </c>
      <c r="V13" s="21" t="s">
        <v>56</v>
      </c>
    </row>
    <row r="14" spans="1:22">
      <c r="A14" s="11" t="s">
        <v>57</v>
      </c>
      <c r="B14" s="11" t="s">
        <v>58</v>
      </c>
      <c r="C14" s="11" t="s">
        <v>59</v>
      </c>
      <c r="D14" s="11" t="s">
        <v>59</v>
      </c>
      <c r="E14" s="11" t="s">
        <v>60</v>
      </c>
      <c r="F14" s="11" t="s">
        <v>61</v>
      </c>
      <c r="G14" s="11" t="s">
        <v>62</v>
      </c>
      <c r="H14" s="11" t="s">
        <v>23</v>
      </c>
      <c r="I14" s="11">
        <v>70</v>
      </c>
      <c r="J14" s="11">
        <v>0.14000000000000001</v>
      </c>
      <c r="M14" s="22" t="s">
        <v>57</v>
      </c>
      <c r="N14" s="22" t="s">
        <v>59</v>
      </c>
      <c r="O14" s="22" t="s">
        <v>59</v>
      </c>
      <c r="P14" s="22" t="s">
        <v>59</v>
      </c>
      <c r="Q14" s="22" t="s">
        <v>59</v>
      </c>
      <c r="R14" s="22" t="s">
        <v>60</v>
      </c>
      <c r="S14" s="22" t="s">
        <v>63</v>
      </c>
      <c r="T14" s="22">
        <v>6504</v>
      </c>
      <c r="U14" s="13">
        <v>0.09</v>
      </c>
      <c r="V14" s="22">
        <v>0.09</v>
      </c>
    </row>
    <row r="15" spans="1:22">
      <c r="A15" s="12" t="s">
        <v>57</v>
      </c>
      <c r="B15" s="12" t="s">
        <v>58</v>
      </c>
      <c r="C15" s="12" t="s">
        <v>59</v>
      </c>
      <c r="D15" s="12" t="s">
        <v>59</v>
      </c>
      <c r="E15" s="12" t="s">
        <v>60</v>
      </c>
      <c r="F15" s="12" t="s">
        <v>61</v>
      </c>
      <c r="G15" s="12" t="s">
        <v>62</v>
      </c>
      <c r="H15" s="12" t="s">
        <v>24</v>
      </c>
      <c r="I15" s="12">
        <v>70</v>
      </c>
      <c r="J15" s="12">
        <v>0.37</v>
      </c>
      <c r="M15" s="12" t="s">
        <v>57</v>
      </c>
      <c r="N15" s="12" t="s">
        <v>59</v>
      </c>
      <c r="O15" s="12" t="s">
        <v>59</v>
      </c>
      <c r="P15" s="12" t="s">
        <v>59</v>
      </c>
      <c r="Q15" s="12" t="s">
        <v>59</v>
      </c>
      <c r="R15" s="12" t="s">
        <v>60</v>
      </c>
      <c r="S15" s="12" t="s">
        <v>61</v>
      </c>
      <c r="T15" s="12">
        <v>6504</v>
      </c>
      <c r="U15" s="14">
        <v>0.24</v>
      </c>
      <c r="V15" s="12">
        <v>0.32</v>
      </c>
    </row>
    <row r="16" spans="1:22">
      <c r="A16" s="11" t="s">
        <v>57</v>
      </c>
      <c r="B16" s="11" t="s">
        <v>58</v>
      </c>
      <c r="C16" s="11" t="s">
        <v>59</v>
      </c>
      <c r="D16" s="11" t="s">
        <v>59</v>
      </c>
      <c r="E16" s="11" t="s">
        <v>60</v>
      </c>
      <c r="F16" s="11" t="s">
        <v>61</v>
      </c>
      <c r="G16" s="11" t="s">
        <v>62</v>
      </c>
      <c r="H16" s="11" t="s">
        <v>25</v>
      </c>
      <c r="I16" s="11">
        <v>70</v>
      </c>
      <c r="J16" s="11">
        <v>0.03</v>
      </c>
      <c r="M16" s="22" t="s">
        <v>57</v>
      </c>
      <c r="N16" s="22" t="s">
        <v>59</v>
      </c>
      <c r="O16" s="22" t="s">
        <v>59</v>
      </c>
      <c r="P16" s="22" t="s">
        <v>59</v>
      </c>
      <c r="Q16" s="22" t="s">
        <v>59</v>
      </c>
      <c r="R16" s="22" t="s">
        <v>60</v>
      </c>
      <c r="S16" s="22" t="s">
        <v>64</v>
      </c>
      <c r="T16" s="22">
        <v>6504</v>
      </c>
      <c r="U16" s="13">
        <v>0.04</v>
      </c>
      <c r="V16" s="22">
        <v>0.03</v>
      </c>
    </row>
    <row r="17" spans="1:22">
      <c r="A17" s="12" t="s">
        <v>57</v>
      </c>
      <c r="B17" s="12" t="s">
        <v>58</v>
      </c>
      <c r="C17" s="12" t="s">
        <v>59</v>
      </c>
      <c r="D17" s="12" t="s">
        <v>59</v>
      </c>
      <c r="E17" s="12" t="s">
        <v>60</v>
      </c>
      <c r="F17" s="12" t="s">
        <v>61</v>
      </c>
      <c r="G17" s="12" t="s">
        <v>62</v>
      </c>
      <c r="H17" s="12" t="s">
        <v>26</v>
      </c>
      <c r="I17" s="12">
        <v>70</v>
      </c>
      <c r="J17" s="12">
        <v>0.01</v>
      </c>
      <c r="M17" s="12" t="s">
        <v>57</v>
      </c>
      <c r="N17" s="12" t="s">
        <v>59</v>
      </c>
      <c r="O17" s="12" t="s">
        <v>59</v>
      </c>
      <c r="P17" s="12" t="s">
        <v>59</v>
      </c>
      <c r="Q17" s="12" t="s">
        <v>59</v>
      </c>
      <c r="R17" s="12" t="s">
        <v>60</v>
      </c>
      <c r="S17" s="12" t="s">
        <v>65</v>
      </c>
      <c r="T17" s="12">
        <v>6504</v>
      </c>
      <c r="U17" s="14">
        <v>0.02</v>
      </c>
      <c r="V17" s="12">
        <v>0.04</v>
      </c>
    </row>
    <row r="18" spans="1:22">
      <c r="A18" s="11" t="s">
        <v>57</v>
      </c>
      <c r="B18" s="11" t="s">
        <v>58</v>
      </c>
      <c r="C18" s="11" t="s">
        <v>59</v>
      </c>
      <c r="D18" s="11" t="s">
        <v>59</v>
      </c>
      <c r="E18" s="11" t="s">
        <v>60</v>
      </c>
      <c r="F18" s="11" t="s">
        <v>61</v>
      </c>
      <c r="G18" s="11" t="s">
        <v>62</v>
      </c>
      <c r="H18" s="11" t="s">
        <v>27</v>
      </c>
      <c r="I18" s="11">
        <v>70</v>
      </c>
      <c r="J18" s="11">
        <v>0.06</v>
      </c>
      <c r="M18" s="22" t="s">
        <v>57</v>
      </c>
      <c r="N18" s="22" t="s">
        <v>59</v>
      </c>
      <c r="O18" s="22" t="s">
        <v>59</v>
      </c>
      <c r="P18" s="22" t="s">
        <v>59</v>
      </c>
      <c r="Q18" s="22" t="s">
        <v>59</v>
      </c>
      <c r="R18" s="22" t="s">
        <v>60</v>
      </c>
      <c r="S18" s="22" t="s">
        <v>66</v>
      </c>
      <c r="T18" s="22">
        <v>6504</v>
      </c>
      <c r="U18" s="13">
        <v>0.02</v>
      </c>
      <c r="V18" s="22">
        <v>0.02</v>
      </c>
    </row>
    <row r="19" spans="1:22">
      <c r="A19" s="12" t="s">
        <v>57</v>
      </c>
      <c r="B19" s="12" t="s">
        <v>58</v>
      </c>
      <c r="C19" s="12" t="s">
        <v>59</v>
      </c>
      <c r="D19" s="12" t="s">
        <v>59</v>
      </c>
      <c r="E19" s="12" t="s">
        <v>60</v>
      </c>
      <c r="F19" s="12" t="s">
        <v>61</v>
      </c>
      <c r="G19" s="12" t="s">
        <v>62</v>
      </c>
      <c r="H19" s="12" t="s">
        <v>28</v>
      </c>
      <c r="I19" s="12">
        <v>70</v>
      </c>
      <c r="J19" s="12">
        <v>0.11</v>
      </c>
      <c r="M19" s="12" t="s">
        <v>57</v>
      </c>
      <c r="N19" s="12" t="s">
        <v>59</v>
      </c>
      <c r="O19" s="12" t="s">
        <v>59</v>
      </c>
      <c r="P19" s="12" t="s">
        <v>59</v>
      </c>
      <c r="Q19" s="12" t="s">
        <v>59</v>
      </c>
      <c r="R19" s="12" t="s">
        <v>60</v>
      </c>
      <c r="S19" s="12" t="s">
        <v>67</v>
      </c>
      <c r="T19" s="12">
        <v>6504</v>
      </c>
      <c r="U19" s="14">
        <v>0.33</v>
      </c>
      <c r="V19" s="12">
        <v>0.37</v>
      </c>
    </row>
    <row r="20" spans="1:22">
      <c r="A20" s="11" t="s">
        <v>57</v>
      </c>
      <c r="B20" s="11" t="s">
        <v>58</v>
      </c>
      <c r="C20" s="11" t="s">
        <v>59</v>
      </c>
      <c r="D20" s="11" t="s">
        <v>59</v>
      </c>
      <c r="E20" s="11" t="s">
        <v>60</v>
      </c>
      <c r="F20" s="11" t="s">
        <v>61</v>
      </c>
      <c r="G20" s="11" t="s">
        <v>62</v>
      </c>
      <c r="H20" s="11" t="s">
        <v>29</v>
      </c>
      <c r="I20" s="11">
        <v>70</v>
      </c>
      <c r="J20" s="11">
        <v>0.27</v>
      </c>
      <c r="M20" s="22" t="s">
        <v>57</v>
      </c>
      <c r="N20" s="22" t="s">
        <v>59</v>
      </c>
      <c r="O20" s="22" t="s">
        <v>59</v>
      </c>
      <c r="P20" s="22" t="s">
        <v>59</v>
      </c>
      <c r="Q20" s="22" t="s">
        <v>59</v>
      </c>
      <c r="R20" s="22" t="s">
        <v>60</v>
      </c>
      <c r="S20" s="22" t="s">
        <v>68</v>
      </c>
      <c r="T20" s="22">
        <v>6504</v>
      </c>
      <c r="U20" s="13">
        <v>0.17</v>
      </c>
      <c r="V20" s="22">
        <v>0.16</v>
      </c>
    </row>
    <row r="21" spans="1:22">
      <c r="A21" s="12" t="s">
        <v>57</v>
      </c>
      <c r="B21" s="12" t="s">
        <v>58</v>
      </c>
      <c r="C21" s="12" t="s">
        <v>59</v>
      </c>
      <c r="D21" s="12" t="s">
        <v>59</v>
      </c>
      <c r="E21" s="12" t="s">
        <v>60</v>
      </c>
      <c r="F21" s="12" t="s">
        <v>67</v>
      </c>
      <c r="G21" s="12" t="s">
        <v>62</v>
      </c>
      <c r="H21" s="12" t="s">
        <v>23</v>
      </c>
      <c r="I21" s="12">
        <v>89</v>
      </c>
      <c r="J21" s="12">
        <v>0.01</v>
      </c>
      <c r="M21" s="12" t="s">
        <v>57</v>
      </c>
      <c r="N21" s="12" t="s">
        <v>59</v>
      </c>
      <c r="O21" s="12" t="s">
        <v>59</v>
      </c>
      <c r="P21" s="12" t="s">
        <v>59</v>
      </c>
      <c r="Q21" s="12" t="s">
        <v>59</v>
      </c>
      <c r="R21" s="12" t="s">
        <v>60</v>
      </c>
      <c r="S21" s="12" t="s">
        <v>69</v>
      </c>
      <c r="T21" s="12">
        <v>6504</v>
      </c>
      <c r="U21" s="14">
        <v>0.02</v>
      </c>
      <c r="V21" s="12">
        <v>0.03</v>
      </c>
    </row>
    <row r="22" spans="1:22">
      <c r="A22" s="11" t="s">
        <v>57</v>
      </c>
      <c r="B22" s="11" t="s">
        <v>58</v>
      </c>
      <c r="C22" s="11" t="s">
        <v>59</v>
      </c>
      <c r="D22" s="11" t="s">
        <v>59</v>
      </c>
      <c r="E22" s="11" t="s">
        <v>60</v>
      </c>
      <c r="F22" s="11" t="s">
        <v>67</v>
      </c>
      <c r="G22" s="11" t="s">
        <v>62</v>
      </c>
      <c r="H22" s="11" t="s">
        <v>24</v>
      </c>
      <c r="I22" s="11">
        <v>89</v>
      </c>
      <c r="J22" s="11">
        <v>0.52</v>
      </c>
      <c r="M22" s="22" t="s">
        <v>57</v>
      </c>
      <c r="N22" s="22" t="s">
        <v>59</v>
      </c>
      <c r="O22" s="22" t="s">
        <v>59</v>
      </c>
      <c r="P22" s="22" t="s">
        <v>59</v>
      </c>
      <c r="Q22" s="22" t="s">
        <v>59</v>
      </c>
      <c r="R22" s="22" t="s">
        <v>60</v>
      </c>
      <c r="S22" s="22" t="s">
        <v>70</v>
      </c>
      <c r="T22" s="22">
        <v>6504</v>
      </c>
      <c r="U22" s="13">
        <v>0.14000000000000001</v>
      </c>
      <c r="V22" s="22">
        <v>0.39</v>
      </c>
    </row>
    <row r="23" spans="1:22">
      <c r="A23" s="12" t="s">
        <v>57</v>
      </c>
      <c r="B23" s="12" t="s">
        <v>58</v>
      </c>
      <c r="C23" s="12" t="s">
        <v>59</v>
      </c>
      <c r="D23" s="12" t="s">
        <v>59</v>
      </c>
      <c r="E23" s="12" t="s">
        <v>60</v>
      </c>
      <c r="F23" s="12" t="s">
        <v>67</v>
      </c>
      <c r="G23" s="12" t="s">
        <v>62</v>
      </c>
      <c r="H23" s="12" t="s">
        <v>25</v>
      </c>
      <c r="I23" s="12">
        <v>89</v>
      </c>
      <c r="J23" s="12">
        <v>0.19</v>
      </c>
      <c r="M23" s="12" t="s">
        <v>57</v>
      </c>
      <c r="N23" s="12" t="s">
        <v>59</v>
      </c>
      <c r="O23" s="12" t="s">
        <v>59</v>
      </c>
      <c r="P23" s="12" t="s">
        <v>59</v>
      </c>
      <c r="Q23" s="12" t="s">
        <v>59</v>
      </c>
      <c r="R23" s="12" t="s">
        <v>60</v>
      </c>
      <c r="S23" s="12" t="s">
        <v>71</v>
      </c>
      <c r="T23" s="12">
        <v>6504</v>
      </c>
      <c r="U23" s="14">
        <v>0.06</v>
      </c>
      <c r="V23" s="12">
        <v>7.0000000000000007E-2</v>
      </c>
    </row>
    <row r="24" spans="1:22">
      <c r="A24" s="11" t="s">
        <v>57</v>
      </c>
      <c r="B24" s="11" t="s">
        <v>58</v>
      </c>
      <c r="C24" s="11" t="s">
        <v>59</v>
      </c>
      <c r="D24" s="11" t="s">
        <v>59</v>
      </c>
      <c r="E24" s="11" t="s">
        <v>60</v>
      </c>
      <c r="F24" s="11" t="s">
        <v>67</v>
      </c>
      <c r="G24" s="11" t="s">
        <v>62</v>
      </c>
      <c r="H24" s="11" t="s">
        <v>26</v>
      </c>
      <c r="I24" s="11">
        <v>89</v>
      </c>
      <c r="J24" s="11">
        <v>0.02</v>
      </c>
      <c r="M24" s="22" t="s">
        <v>57</v>
      </c>
      <c r="N24" s="22" t="s">
        <v>59</v>
      </c>
      <c r="O24" s="22" t="s">
        <v>59</v>
      </c>
      <c r="P24" s="22" t="s">
        <v>59</v>
      </c>
      <c r="Q24" s="22" t="s">
        <v>59</v>
      </c>
      <c r="R24" s="22" t="s">
        <v>60</v>
      </c>
      <c r="S24" s="22" t="s">
        <v>72</v>
      </c>
      <c r="T24" s="22">
        <v>6504</v>
      </c>
      <c r="U24" s="13">
        <v>0.11</v>
      </c>
      <c r="V24" s="22">
        <v>0.14000000000000001</v>
      </c>
    </row>
    <row r="25" spans="1:22">
      <c r="A25" s="12" t="s">
        <v>57</v>
      </c>
      <c r="B25" s="12" t="s">
        <v>58</v>
      </c>
      <c r="C25" s="12" t="s">
        <v>59</v>
      </c>
      <c r="D25" s="12" t="s">
        <v>59</v>
      </c>
      <c r="E25" s="12" t="s">
        <v>60</v>
      </c>
      <c r="F25" s="12" t="s">
        <v>67</v>
      </c>
      <c r="G25" s="12" t="s">
        <v>62</v>
      </c>
      <c r="H25" s="12" t="s">
        <v>27</v>
      </c>
      <c r="I25" s="12">
        <v>89</v>
      </c>
      <c r="J25" s="12">
        <v>0.06</v>
      </c>
      <c r="M25" s="12" t="s">
        <v>57</v>
      </c>
      <c r="N25" s="12" t="s">
        <v>59</v>
      </c>
      <c r="O25" s="12" t="s">
        <v>59</v>
      </c>
      <c r="P25" s="12" t="s">
        <v>59</v>
      </c>
      <c r="Q25" s="12" t="s">
        <v>59</v>
      </c>
      <c r="R25" s="12" t="s">
        <v>60</v>
      </c>
      <c r="S25" s="12" t="s">
        <v>73</v>
      </c>
      <c r="T25" s="12">
        <v>6504</v>
      </c>
      <c r="U25" s="14">
        <v>0.04</v>
      </c>
      <c r="V25" s="12">
        <v>0.06</v>
      </c>
    </row>
    <row r="26" spans="1:22">
      <c r="A26" s="11" t="s">
        <v>57</v>
      </c>
      <c r="B26" s="11" t="s">
        <v>58</v>
      </c>
      <c r="C26" s="11" t="s">
        <v>59</v>
      </c>
      <c r="D26" s="11" t="s">
        <v>59</v>
      </c>
      <c r="E26" s="11" t="s">
        <v>60</v>
      </c>
      <c r="F26" s="11" t="s">
        <v>67</v>
      </c>
      <c r="G26" s="11" t="s">
        <v>62</v>
      </c>
      <c r="H26" s="11" t="s">
        <v>28</v>
      </c>
      <c r="I26" s="11">
        <v>89</v>
      </c>
      <c r="J26" s="11">
        <v>7.0000000000000007E-2</v>
      </c>
      <c r="M26" s="22" t="s">
        <v>57</v>
      </c>
      <c r="N26" s="22" t="s">
        <v>59</v>
      </c>
      <c r="O26" s="22" t="s">
        <v>59</v>
      </c>
      <c r="P26" s="22" t="s">
        <v>59</v>
      </c>
      <c r="Q26" s="22" t="s">
        <v>59</v>
      </c>
      <c r="R26" s="22" t="s">
        <v>60</v>
      </c>
      <c r="S26" s="22" t="s">
        <v>74</v>
      </c>
      <c r="T26" s="22">
        <v>6504</v>
      </c>
      <c r="U26" s="13">
        <v>0.03</v>
      </c>
      <c r="V26" s="22">
        <v>0.03</v>
      </c>
    </row>
    <row r="27" spans="1:22">
      <c r="A27" s="12" t="s">
        <v>57</v>
      </c>
      <c r="B27" s="12" t="s">
        <v>58</v>
      </c>
      <c r="C27" s="12" t="s">
        <v>59</v>
      </c>
      <c r="D27" s="12" t="s">
        <v>59</v>
      </c>
      <c r="E27" s="12" t="s">
        <v>60</v>
      </c>
      <c r="F27" s="12" t="s">
        <v>67</v>
      </c>
      <c r="G27" s="12" t="s">
        <v>62</v>
      </c>
      <c r="H27" s="12" t="s">
        <v>29</v>
      </c>
      <c r="I27" s="12">
        <v>89</v>
      </c>
      <c r="J27" s="12">
        <v>0.13</v>
      </c>
      <c r="M27" s="19" t="s">
        <v>57</v>
      </c>
      <c r="N27" s="19" t="s">
        <v>59</v>
      </c>
      <c r="O27" s="19" t="s">
        <v>59</v>
      </c>
      <c r="P27" s="19" t="s">
        <v>59</v>
      </c>
      <c r="Q27" s="19" t="s">
        <v>59</v>
      </c>
      <c r="R27" s="19" t="s">
        <v>75</v>
      </c>
      <c r="S27" s="19" t="s">
        <v>76</v>
      </c>
      <c r="T27" s="19" t="s">
        <v>77</v>
      </c>
      <c r="U27" s="19" t="s">
        <v>78</v>
      </c>
      <c r="V27" s="19" t="s">
        <v>79</v>
      </c>
    </row>
    <row r="28" spans="1:22">
      <c r="A28" s="11" t="s">
        <v>57</v>
      </c>
      <c r="B28" s="11" t="s">
        <v>58</v>
      </c>
      <c r="C28" s="11" t="s">
        <v>59</v>
      </c>
      <c r="D28" s="11" t="s">
        <v>59</v>
      </c>
      <c r="E28" s="11" t="s">
        <v>60</v>
      </c>
      <c r="F28" s="11" t="s">
        <v>68</v>
      </c>
      <c r="G28" s="11" t="s">
        <v>62</v>
      </c>
      <c r="H28" s="11" t="s">
        <v>23</v>
      </c>
      <c r="I28" s="11">
        <v>54</v>
      </c>
      <c r="J28" s="11">
        <v>0</v>
      </c>
      <c r="M28" s="20" t="s">
        <v>57</v>
      </c>
      <c r="N28" s="20" t="s">
        <v>59</v>
      </c>
      <c r="O28" s="20" t="s">
        <v>59</v>
      </c>
      <c r="P28" s="20" t="s">
        <v>59</v>
      </c>
      <c r="Q28" s="20" t="s">
        <v>59</v>
      </c>
      <c r="R28" s="20" t="s">
        <v>75</v>
      </c>
      <c r="S28" s="20" t="s">
        <v>80</v>
      </c>
      <c r="T28" s="20" t="s">
        <v>77</v>
      </c>
      <c r="U28" s="20" t="s">
        <v>81</v>
      </c>
      <c r="V28" s="20" t="s">
        <v>82</v>
      </c>
    </row>
    <row r="29" spans="1:22">
      <c r="A29" s="12" t="s">
        <v>57</v>
      </c>
      <c r="B29" s="12" t="s">
        <v>58</v>
      </c>
      <c r="C29" s="12" t="s">
        <v>59</v>
      </c>
      <c r="D29" s="12" t="s">
        <v>59</v>
      </c>
      <c r="E29" s="12" t="s">
        <v>60</v>
      </c>
      <c r="F29" s="12" t="s">
        <v>68</v>
      </c>
      <c r="G29" s="12" t="s">
        <v>62</v>
      </c>
      <c r="H29" s="12" t="s">
        <v>24</v>
      </c>
      <c r="I29" s="12">
        <v>54</v>
      </c>
      <c r="J29" s="12">
        <v>0.2</v>
      </c>
      <c r="M29" s="19" t="s">
        <v>57</v>
      </c>
      <c r="N29" s="19" t="s">
        <v>59</v>
      </c>
      <c r="O29" s="19" t="s">
        <v>59</v>
      </c>
      <c r="P29" s="19" t="s">
        <v>59</v>
      </c>
      <c r="Q29" s="19" t="s">
        <v>59</v>
      </c>
      <c r="R29" s="19" t="s">
        <v>75</v>
      </c>
      <c r="S29" s="19" t="s">
        <v>83</v>
      </c>
      <c r="T29" s="19" t="s">
        <v>77</v>
      </c>
      <c r="U29" s="19" t="s">
        <v>84</v>
      </c>
      <c r="V29" s="19" t="s">
        <v>84</v>
      </c>
    </row>
    <row r="30" spans="1:22">
      <c r="A30" s="11" t="s">
        <v>57</v>
      </c>
      <c r="B30" s="11" t="s">
        <v>58</v>
      </c>
      <c r="C30" s="11" t="s">
        <v>59</v>
      </c>
      <c r="D30" s="11" t="s">
        <v>59</v>
      </c>
      <c r="E30" s="11" t="s">
        <v>60</v>
      </c>
      <c r="F30" s="11" t="s">
        <v>68</v>
      </c>
      <c r="G30" s="11" t="s">
        <v>62</v>
      </c>
      <c r="H30" s="11" t="s">
        <v>25</v>
      </c>
      <c r="I30" s="11">
        <v>54</v>
      </c>
      <c r="J30" s="11">
        <v>0.46</v>
      </c>
      <c r="M30" t="s">
        <v>85</v>
      </c>
    </row>
    <row r="31" spans="1:22">
      <c r="A31" s="12" t="s">
        <v>57</v>
      </c>
      <c r="B31" s="12" t="s">
        <v>58</v>
      </c>
      <c r="C31" s="12" t="s">
        <v>59</v>
      </c>
      <c r="D31" s="12" t="s">
        <v>59</v>
      </c>
      <c r="E31" s="12" t="s">
        <v>60</v>
      </c>
      <c r="F31" s="12" t="s">
        <v>68</v>
      </c>
      <c r="G31" s="12" t="s">
        <v>62</v>
      </c>
      <c r="H31" s="12" t="s">
        <v>26</v>
      </c>
      <c r="I31" s="12">
        <v>54</v>
      </c>
      <c r="J31" s="12">
        <v>0.33</v>
      </c>
    </row>
    <row r="32" spans="1:22">
      <c r="A32" s="11" t="s">
        <v>57</v>
      </c>
      <c r="B32" s="11" t="s">
        <v>58</v>
      </c>
      <c r="C32" s="11" t="s">
        <v>59</v>
      </c>
      <c r="D32" s="11" t="s">
        <v>59</v>
      </c>
      <c r="E32" s="11" t="s">
        <v>60</v>
      </c>
      <c r="F32" s="11" t="s">
        <v>68</v>
      </c>
      <c r="G32" s="11" t="s">
        <v>62</v>
      </c>
      <c r="H32" s="11" t="s">
        <v>27</v>
      </c>
      <c r="I32" s="11">
        <v>54</v>
      </c>
      <c r="J32" s="11">
        <v>0</v>
      </c>
    </row>
    <row r="33" spans="1:13">
      <c r="A33" s="12" t="s">
        <v>57</v>
      </c>
      <c r="B33" s="12" t="s">
        <v>58</v>
      </c>
      <c r="C33" s="12" t="s">
        <v>59</v>
      </c>
      <c r="D33" s="12" t="s">
        <v>59</v>
      </c>
      <c r="E33" s="12" t="s">
        <v>60</v>
      </c>
      <c r="F33" s="12" t="s">
        <v>68</v>
      </c>
      <c r="G33" s="12" t="s">
        <v>62</v>
      </c>
      <c r="H33" s="12" t="s">
        <v>28</v>
      </c>
      <c r="I33" s="12">
        <v>54</v>
      </c>
      <c r="J33" s="12">
        <v>0</v>
      </c>
    </row>
    <row r="34" spans="1:13">
      <c r="A34" s="11" t="s">
        <v>57</v>
      </c>
      <c r="B34" s="11" t="s">
        <v>58</v>
      </c>
      <c r="C34" s="11" t="s">
        <v>59</v>
      </c>
      <c r="D34" s="11" t="s">
        <v>59</v>
      </c>
      <c r="E34" s="11" t="s">
        <v>60</v>
      </c>
      <c r="F34" s="11" t="s">
        <v>68</v>
      </c>
      <c r="G34" s="11" t="s">
        <v>62</v>
      </c>
      <c r="H34" s="11" t="s">
        <v>29</v>
      </c>
      <c r="I34" s="11">
        <v>54</v>
      </c>
      <c r="J34" s="11">
        <v>0</v>
      </c>
    </row>
    <row r="48" spans="1:13">
      <c r="M48" t="s">
        <v>86</v>
      </c>
    </row>
    <row r="49" spans="13:22" ht="141">
      <c r="M49" s="21"/>
      <c r="N49" s="21" t="s">
        <v>50</v>
      </c>
      <c r="O49" s="21" t="s">
        <v>51</v>
      </c>
      <c r="P49" s="21" t="s">
        <v>52</v>
      </c>
      <c r="Q49" s="21" t="s">
        <v>53</v>
      </c>
      <c r="R49" s="21" t="s">
        <v>44</v>
      </c>
      <c r="S49" s="21" t="s">
        <v>45</v>
      </c>
      <c r="T49" s="21" t="s">
        <v>54</v>
      </c>
      <c r="U49" s="21" t="s">
        <v>55</v>
      </c>
      <c r="V49" s="21" t="s">
        <v>56</v>
      </c>
    </row>
    <row r="50" spans="13:22">
      <c r="M50" s="22" t="s">
        <v>57</v>
      </c>
      <c r="N50" s="22" t="s">
        <v>59</v>
      </c>
      <c r="O50" s="22" t="s">
        <v>59</v>
      </c>
      <c r="P50" s="22" t="s">
        <v>59</v>
      </c>
      <c r="Q50" s="22" t="s">
        <v>59</v>
      </c>
      <c r="R50" s="22" t="s">
        <v>87</v>
      </c>
      <c r="S50" s="22" t="s">
        <v>88</v>
      </c>
      <c r="T50" s="22">
        <v>6504</v>
      </c>
      <c r="U50" s="22">
        <v>0.1</v>
      </c>
      <c r="V50" s="22">
        <v>0.1</v>
      </c>
    </row>
    <row r="51" spans="13:22">
      <c r="M51" s="12" t="s">
        <v>57</v>
      </c>
      <c r="N51" s="12" t="s">
        <v>59</v>
      </c>
      <c r="O51" s="12" t="s">
        <v>59</v>
      </c>
      <c r="P51" s="12" t="s">
        <v>59</v>
      </c>
      <c r="Q51" s="12" t="s">
        <v>59</v>
      </c>
      <c r="R51" s="12" t="s">
        <v>87</v>
      </c>
      <c r="S51" s="12" t="s">
        <v>89</v>
      </c>
      <c r="T51" s="12">
        <v>6504</v>
      </c>
      <c r="U51" s="12">
        <v>0.16</v>
      </c>
      <c r="V51" s="12">
        <v>0.17</v>
      </c>
    </row>
    <row r="52" spans="13:22">
      <c r="M52" s="22" t="s">
        <v>57</v>
      </c>
      <c r="N52" s="22" t="s">
        <v>59</v>
      </c>
      <c r="O52" s="22" t="s">
        <v>59</v>
      </c>
      <c r="P52" s="22" t="s">
        <v>59</v>
      </c>
      <c r="Q52" s="22" t="s">
        <v>59</v>
      </c>
      <c r="R52" s="22" t="s">
        <v>87</v>
      </c>
      <c r="S52" s="22" t="s">
        <v>90</v>
      </c>
      <c r="T52" s="22">
        <v>6504</v>
      </c>
      <c r="U52" s="22">
        <v>0.02</v>
      </c>
      <c r="V52" s="22">
        <v>0.03</v>
      </c>
    </row>
    <row r="53" spans="13:22">
      <c r="M53" s="12" t="s">
        <v>57</v>
      </c>
      <c r="N53" s="12" t="s">
        <v>59</v>
      </c>
      <c r="O53" s="12" t="s">
        <v>59</v>
      </c>
      <c r="P53" s="12" t="s">
        <v>59</v>
      </c>
      <c r="Q53" s="12" t="s">
        <v>59</v>
      </c>
      <c r="R53" s="12" t="s">
        <v>87</v>
      </c>
      <c r="S53" s="12" t="s">
        <v>91</v>
      </c>
      <c r="T53" s="12">
        <v>6504</v>
      </c>
      <c r="U53" s="12">
        <v>0.02</v>
      </c>
      <c r="V53" s="12">
        <v>0.02</v>
      </c>
    </row>
    <row r="54" spans="13:22">
      <c r="M54" s="22" t="s">
        <v>57</v>
      </c>
      <c r="N54" s="22" t="s">
        <v>59</v>
      </c>
      <c r="O54" s="22" t="s">
        <v>59</v>
      </c>
      <c r="P54" s="22" t="s">
        <v>59</v>
      </c>
      <c r="Q54" s="22" t="s">
        <v>59</v>
      </c>
      <c r="R54" s="22" t="s">
        <v>87</v>
      </c>
      <c r="S54" s="22" t="s">
        <v>92</v>
      </c>
      <c r="T54" s="22">
        <v>6504</v>
      </c>
      <c r="U54" s="22">
        <v>0.39</v>
      </c>
      <c r="V54" s="22">
        <v>0.41</v>
      </c>
    </row>
    <row r="55" spans="13:22">
      <c r="M55" s="12" t="s">
        <v>57</v>
      </c>
      <c r="N55" s="12" t="s">
        <v>59</v>
      </c>
      <c r="O55" s="12" t="s">
        <v>59</v>
      </c>
      <c r="P55" s="12" t="s">
        <v>59</v>
      </c>
      <c r="Q55" s="12" t="s">
        <v>59</v>
      </c>
      <c r="R55" s="12" t="s">
        <v>87</v>
      </c>
      <c r="S55" s="12" t="s">
        <v>93</v>
      </c>
      <c r="T55" s="12">
        <v>6504</v>
      </c>
      <c r="U55" s="12">
        <v>0.03</v>
      </c>
      <c r="V55" s="12">
        <v>0.04</v>
      </c>
    </row>
    <row r="56" spans="13:22">
      <c r="M56" s="22" t="s">
        <v>57</v>
      </c>
      <c r="N56" s="22" t="s">
        <v>59</v>
      </c>
      <c r="O56" s="22" t="s">
        <v>59</v>
      </c>
      <c r="P56" s="22" t="s">
        <v>59</v>
      </c>
      <c r="Q56" s="22" t="s">
        <v>59</v>
      </c>
      <c r="R56" s="22" t="s">
        <v>87</v>
      </c>
      <c r="S56" s="22" t="s">
        <v>94</v>
      </c>
      <c r="T56" s="22">
        <v>6504</v>
      </c>
      <c r="U56" s="22">
        <v>0.01</v>
      </c>
      <c r="V56" s="22">
        <v>0.01</v>
      </c>
    </row>
    <row r="57" spans="13:22">
      <c r="M57" s="12" t="s">
        <v>57</v>
      </c>
      <c r="N57" s="12" t="s">
        <v>59</v>
      </c>
      <c r="O57" s="12" t="s">
        <v>59</v>
      </c>
      <c r="P57" s="12" t="s">
        <v>59</v>
      </c>
      <c r="Q57" s="12" t="s">
        <v>59</v>
      </c>
      <c r="R57" s="12" t="s">
        <v>87</v>
      </c>
      <c r="S57" s="12" t="s">
        <v>95</v>
      </c>
      <c r="T57" s="12">
        <v>6504</v>
      </c>
      <c r="U57" s="12">
        <v>0.03</v>
      </c>
      <c r="V57" s="12">
        <v>0.03</v>
      </c>
    </row>
    <row r="58" spans="13:22">
      <c r="M58" s="22" t="s">
        <v>57</v>
      </c>
      <c r="N58" s="22" t="s">
        <v>59</v>
      </c>
      <c r="O58" s="22" t="s">
        <v>59</v>
      </c>
      <c r="P58" s="22" t="s">
        <v>59</v>
      </c>
      <c r="Q58" s="22" t="s">
        <v>59</v>
      </c>
      <c r="R58" s="22" t="s">
        <v>87</v>
      </c>
      <c r="S58" s="22" t="s">
        <v>96</v>
      </c>
      <c r="T58" s="22">
        <v>6504</v>
      </c>
      <c r="U58" s="22">
        <v>0.01</v>
      </c>
      <c r="V58" s="22">
        <v>0.01</v>
      </c>
    </row>
    <row r="59" spans="13:22">
      <c r="M59" s="12" t="s">
        <v>57</v>
      </c>
      <c r="N59" s="12" t="s">
        <v>59</v>
      </c>
      <c r="O59" s="12" t="s">
        <v>59</v>
      </c>
      <c r="P59" s="12" t="s">
        <v>59</v>
      </c>
      <c r="Q59" s="12" t="s">
        <v>59</v>
      </c>
      <c r="R59" s="12" t="s">
        <v>87</v>
      </c>
      <c r="S59" s="12" t="s">
        <v>97</v>
      </c>
      <c r="T59" s="12">
        <v>6504</v>
      </c>
      <c r="U59" s="12">
        <v>0.01</v>
      </c>
      <c r="V59" s="12">
        <v>0.01</v>
      </c>
    </row>
    <row r="60" spans="13:22">
      <c r="M60" s="22" t="s">
        <v>57</v>
      </c>
      <c r="N60" s="22" t="s">
        <v>59</v>
      </c>
      <c r="O60" s="22" t="s">
        <v>59</v>
      </c>
      <c r="P60" s="22" t="s">
        <v>59</v>
      </c>
      <c r="Q60" s="22" t="s">
        <v>59</v>
      </c>
      <c r="R60" s="22" t="s">
        <v>87</v>
      </c>
      <c r="S60" s="22" t="s">
        <v>98</v>
      </c>
      <c r="T60" s="22">
        <v>6504</v>
      </c>
      <c r="U60" s="22">
        <v>0.01</v>
      </c>
      <c r="V60" s="22">
        <v>0</v>
      </c>
    </row>
    <row r="61" spans="13:22">
      <c r="M61" s="12" t="s">
        <v>57</v>
      </c>
      <c r="N61" s="12" t="s">
        <v>59</v>
      </c>
      <c r="O61" s="12" t="s">
        <v>59</v>
      </c>
      <c r="P61" s="12" t="s">
        <v>59</v>
      </c>
      <c r="Q61" s="12" t="s">
        <v>59</v>
      </c>
      <c r="R61" s="12" t="s">
        <v>87</v>
      </c>
      <c r="S61" s="12" t="s">
        <v>99</v>
      </c>
      <c r="T61" s="12">
        <v>6504</v>
      </c>
      <c r="U61" s="12">
        <v>0.2</v>
      </c>
      <c r="V61" s="12">
        <v>0.21</v>
      </c>
    </row>
    <row r="62" spans="13:22">
      <c r="M62" s="22" t="s">
        <v>57</v>
      </c>
      <c r="N62" s="22" t="s">
        <v>59</v>
      </c>
      <c r="O62" s="22" t="s">
        <v>59</v>
      </c>
      <c r="P62" s="22" t="s">
        <v>59</v>
      </c>
      <c r="Q62" s="22" t="s">
        <v>59</v>
      </c>
      <c r="R62" s="22" t="s">
        <v>87</v>
      </c>
      <c r="S62" s="22" t="s">
        <v>100</v>
      </c>
      <c r="T62" s="22">
        <v>6504</v>
      </c>
      <c r="U62" s="22">
        <v>0.01</v>
      </c>
      <c r="V62" s="22">
        <v>0.01</v>
      </c>
    </row>
    <row r="63" spans="13:22">
      <c r="M63" s="12" t="s">
        <v>57</v>
      </c>
      <c r="N63" s="12" t="s">
        <v>59</v>
      </c>
      <c r="O63" s="12" t="s">
        <v>59</v>
      </c>
      <c r="P63" s="12" t="s">
        <v>59</v>
      </c>
      <c r="Q63" s="12" t="s">
        <v>59</v>
      </c>
      <c r="R63" s="12" t="s">
        <v>87</v>
      </c>
      <c r="S63" s="12" t="s">
        <v>101</v>
      </c>
      <c r="T63" s="12">
        <v>6504</v>
      </c>
      <c r="U63" s="12">
        <v>0.03</v>
      </c>
      <c r="V63" s="12">
        <v>0.03</v>
      </c>
    </row>
    <row r="64" spans="13:22">
      <c r="M64" s="22" t="s">
        <v>57</v>
      </c>
      <c r="N64" s="22" t="s">
        <v>59</v>
      </c>
      <c r="O64" s="22" t="s">
        <v>59</v>
      </c>
      <c r="P64" s="22" t="s">
        <v>59</v>
      </c>
      <c r="Q64" s="22" t="s">
        <v>59</v>
      </c>
      <c r="R64" s="22" t="s">
        <v>87</v>
      </c>
      <c r="S64" s="22" t="s">
        <v>102</v>
      </c>
      <c r="T64" s="22">
        <v>6504</v>
      </c>
      <c r="U64" s="22">
        <v>1</v>
      </c>
      <c r="V64" s="22">
        <v>1.64</v>
      </c>
    </row>
    <row r="65" spans="13:22">
      <c r="M65" s="12" t="s">
        <v>57</v>
      </c>
      <c r="N65" s="12" t="s">
        <v>59</v>
      </c>
      <c r="O65" s="12" t="s">
        <v>59</v>
      </c>
      <c r="P65" s="12" t="s">
        <v>59</v>
      </c>
      <c r="Q65" s="12" t="s">
        <v>59</v>
      </c>
      <c r="R65" s="12" t="s">
        <v>87</v>
      </c>
      <c r="S65" s="12" t="s">
        <v>103</v>
      </c>
      <c r="T65" s="12">
        <v>6504</v>
      </c>
      <c r="U65" s="12">
        <v>1</v>
      </c>
      <c r="V65" s="12">
        <v>3.49</v>
      </c>
    </row>
    <row r="66" spans="13:22">
      <c r="M66" s="2"/>
      <c r="N66" s="2"/>
      <c r="O66" s="2"/>
      <c r="P66" s="2"/>
      <c r="Q66" s="2"/>
      <c r="R66" s="2"/>
      <c r="S66" s="2"/>
      <c r="T66" s="2"/>
      <c r="U66" s="2"/>
      <c r="V66" s="2"/>
    </row>
  </sheetData>
  <hyperlinks>
    <hyperlink ref="A1" r:id="rId1" xr:uid="{DF249CE5-B7B7-4DBB-9474-5EC630FB78D7}"/>
    <hyperlink ref="B5" r:id="rId2" xr:uid="{93047ED5-A563-4345-805B-E2B6BEAE7181}"/>
    <hyperlink ref="M6" r:id="rId3" xr:uid="{BE1BC85C-1315-45EB-A882-47A457DBBD02}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1B96D-FB38-4923-A394-B4B8C17FFAB2}">
  <dimension ref="A1:U28"/>
  <sheetViews>
    <sheetView workbookViewId="0">
      <selection activeCell="M6" sqref="M6:U9"/>
    </sheetView>
    <sheetView workbookViewId="1"/>
  </sheetViews>
  <sheetFormatPr defaultRowHeight="15"/>
  <cols>
    <col min="12" max="12" width="16" customWidth="1"/>
  </cols>
  <sheetData>
    <row r="1" spans="1:21">
      <c r="A1" s="1" t="s">
        <v>104</v>
      </c>
    </row>
    <row r="2" spans="1:21">
      <c r="A2" t="s">
        <v>105</v>
      </c>
    </row>
    <row r="3" spans="1:21">
      <c r="A3" t="s">
        <v>106</v>
      </c>
      <c r="L3" s="8" t="s">
        <v>107</v>
      </c>
      <c r="M3" s="8" t="s">
        <v>108</v>
      </c>
      <c r="N3" s="9"/>
      <c r="O3" s="9"/>
      <c r="P3" s="9"/>
    </row>
    <row r="4" spans="1:21">
      <c r="A4" t="s">
        <v>109</v>
      </c>
      <c r="L4" t="s">
        <v>110</v>
      </c>
      <c r="M4" s="7" t="s">
        <v>111</v>
      </c>
    </row>
    <row r="5" spans="1:21">
      <c r="M5" t="s">
        <v>112</v>
      </c>
    </row>
    <row r="6" spans="1:21">
      <c r="M6" t="s">
        <v>23</v>
      </c>
      <c r="N6" t="s">
        <v>24</v>
      </c>
      <c r="O6" t="s">
        <v>25</v>
      </c>
      <c r="P6" t="s">
        <v>26</v>
      </c>
      <c r="Q6" t="s">
        <v>27</v>
      </c>
      <c r="R6" t="s">
        <v>28</v>
      </c>
      <c r="S6" t="s">
        <v>29</v>
      </c>
      <c r="T6" t="s">
        <v>30</v>
      </c>
      <c r="U6" t="s">
        <v>31</v>
      </c>
    </row>
    <row r="7" spans="1:21">
      <c r="M7">
        <v>75</v>
      </c>
      <c r="N7">
        <v>81</v>
      </c>
      <c r="O7">
        <v>84</v>
      </c>
      <c r="P7">
        <v>87</v>
      </c>
      <c r="Q7">
        <v>90</v>
      </c>
      <c r="R7">
        <v>93</v>
      </c>
      <c r="S7">
        <v>96</v>
      </c>
    </row>
    <row r="8" spans="1:21">
      <c r="L8" t="s">
        <v>113</v>
      </c>
      <c r="M8">
        <v>17</v>
      </c>
      <c r="N8">
        <v>35</v>
      </c>
      <c r="O8">
        <v>2</v>
      </c>
      <c r="P8">
        <v>0</v>
      </c>
      <c r="Q8">
        <v>4</v>
      </c>
      <c r="R8">
        <v>12</v>
      </c>
      <c r="S8">
        <v>29</v>
      </c>
      <c r="T8">
        <f>SUM(M8:S8)</f>
        <v>99</v>
      </c>
      <c r="U8">
        <f>SUMPRODUCT(M$7:S$7,M8:S8)/T8</f>
        <v>86.242424242424249</v>
      </c>
    </row>
    <row r="9" spans="1:21">
      <c r="L9" t="s">
        <v>114</v>
      </c>
      <c r="M9">
        <v>1</v>
      </c>
      <c r="N9">
        <v>49</v>
      </c>
      <c r="O9">
        <v>23</v>
      </c>
      <c r="P9">
        <v>2</v>
      </c>
      <c r="Q9">
        <v>4</v>
      </c>
      <c r="R9">
        <v>6</v>
      </c>
      <c r="S9">
        <v>14</v>
      </c>
      <c r="T9">
        <f>SUM(M9:S9)</f>
        <v>99</v>
      </c>
      <c r="U9">
        <f>SUMPRODUCT(M$7:S$7,M9:S9)/T9</f>
        <v>84.969696969696969</v>
      </c>
    </row>
    <row r="12" spans="1:21">
      <c r="L12" t="s">
        <v>115</v>
      </c>
    </row>
    <row r="28" spans="1:1">
      <c r="A28" t="s">
        <v>116</v>
      </c>
    </row>
  </sheetData>
  <hyperlinks>
    <hyperlink ref="A1" r:id="rId1" xr:uid="{1662A41C-247C-4A45-A3F2-DA9630DD625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2023-09-13T09:27:52Z</dcterms:created>
  <dcterms:modified xsi:type="dcterms:W3CDTF">2023-11-04T19:51:48Z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893f0bd0-979c-4d5b-a2c9-1c9363dae3fc</vt:lpwstr>
  </property>
</Properties>
</file>