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A4A8D175-F396-4868-99FB-9E3DBC469223}" xr6:coauthVersionLast="47" xr6:coauthVersionMax="47" xr10:uidLastSave="{00000000-0000-0000-0000-000000000000}"/>
  <bookViews>
    <workbookView xWindow="3120" yWindow="690" windowWidth="64875" windowHeight="20910" xr2:uid="{00000000-000D-0000-FFFF-FFFF00000000}"/>
  </bookViews>
  <sheets>
    <sheet name="README" sheetId="32" r:id="rId1"/>
    <sheet name="Summary" sheetId="28" r:id="rId2"/>
    <sheet name="Zone Grouping" sheetId="1" r:id="rId3"/>
    <sheet name="Space Heating Sources" sheetId="31" r:id="rId4"/>
    <sheet name="1980 Fuel Sources" sheetId="30" r:id="rId5"/>
    <sheet name="Test Math, MA" sheetId="29" r:id="rId6"/>
    <sheet name="IL" sheetId="3" r:id="rId7"/>
    <sheet name="MI" sheetId="4" r:id="rId8"/>
    <sheet name="NY" sheetId="5" r:id="rId9"/>
    <sheet name="PA" sheetId="6" r:id="rId10"/>
    <sheet name="OH" sheetId="7" r:id="rId11"/>
    <sheet name="MA" sheetId="8" r:id="rId12"/>
    <sheet name="WI" sheetId="9" r:id="rId13"/>
    <sheet name="MN" sheetId="10" r:id="rId14"/>
    <sheet name="IN" sheetId="11" r:id="rId15"/>
    <sheet name="CO" sheetId="12" r:id="rId16"/>
    <sheet name="IA" sheetId="13" r:id="rId17"/>
    <sheet name="CT" sheetId="14" r:id="rId18"/>
    <sheet name="NJ" sheetId="15" r:id="rId19"/>
    <sheet name="NE" sheetId="16" r:id="rId20"/>
    <sheet name="UT" sheetId="17" r:id="rId21"/>
    <sheet name="ME" sheetId="18" r:id="rId22"/>
    <sheet name="ID" sheetId="19" r:id="rId23"/>
    <sheet name="NH" sheetId="20" r:id="rId24"/>
    <sheet name="WA" sheetId="21" r:id="rId25"/>
    <sheet name="MT" sheetId="22" r:id="rId26"/>
    <sheet name="RI" sheetId="23" r:id="rId27"/>
    <sheet name="SD" sheetId="25" r:id="rId28"/>
    <sheet name="ND" sheetId="26" r:id="rId29"/>
    <sheet name="VT" sheetId="24" r:id="rId30"/>
    <sheet name="AK" sheetId="27" r:id="rId31"/>
  </sheets>
  <calcPr calcId="191028"/>
  <pivotCaches>
    <pivotCache cacheId="50" r:id="rId3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8" i="31" l="1"/>
  <c r="X67" i="31"/>
  <c r="X66" i="31"/>
  <c r="X65" i="31"/>
  <c r="X64" i="31"/>
  <c r="X63" i="31"/>
  <c r="X62" i="31"/>
  <c r="X61" i="31"/>
  <c r="X60" i="31"/>
  <c r="X59" i="31"/>
  <c r="X58" i="31"/>
  <c r="X57" i="31"/>
  <c r="X56" i="31"/>
  <c r="X55" i="31"/>
  <c r="X54" i="31"/>
  <c r="X53" i="31"/>
  <c r="X52" i="31"/>
  <c r="X51" i="31"/>
  <c r="X50" i="31"/>
  <c r="X49" i="31"/>
  <c r="X48" i="31"/>
  <c r="X47" i="31"/>
  <c r="X46" i="31"/>
  <c r="X45" i="31"/>
  <c r="X44" i="31"/>
  <c r="X43" i="31"/>
  <c r="X42" i="31"/>
  <c r="X41" i="31"/>
  <c r="X40" i="31"/>
  <c r="X39" i="31"/>
  <c r="X38" i="31"/>
  <c r="X37" i="31"/>
  <c r="X36" i="31"/>
  <c r="X35" i="31"/>
  <c r="X34" i="31"/>
  <c r="X33" i="31"/>
  <c r="X32" i="31"/>
  <c r="X31" i="31"/>
  <c r="X30" i="31"/>
  <c r="X29" i="31"/>
  <c r="X28" i="31"/>
  <c r="X27" i="31"/>
  <c r="X26" i="31"/>
  <c r="X25" i="31"/>
  <c r="X24" i="31"/>
  <c r="X23" i="31"/>
  <c r="X22" i="31"/>
  <c r="X21" i="31"/>
  <c r="X20" i="31"/>
  <c r="X19" i="31"/>
  <c r="X18" i="31"/>
  <c r="X17" i="31"/>
  <c r="X16" i="31"/>
  <c r="X15" i="31"/>
  <c r="X14" i="31"/>
  <c r="X13" i="31"/>
  <c r="X12" i="31"/>
  <c r="X11" i="31"/>
  <c r="X10" i="31"/>
  <c r="X9" i="31"/>
  <c r="X8" i="31"/>
  <c r="X7" i="31"/>
  <c r="X6" i="31"/>
  <c r="X5" i="31"/>
  <c r="X4" i="31"/>
  <c r="X3" i="31"/>
  <c r="W68" i="31" l="1"/>
  <c r="W67" i="31"/>
  <c r="W66" i="31"/>
  <c r="W65" i="31"/>
  <c r="W64" i="31"/>
  <c r="W63" i="31"/>
  <c r="W62" i="31"/>
  <c r="W61" i="31"/>
  <c r="W60" i="31"/>
  <c r="W59" i="31"/>
  <c r="W58" i="31"/>
  <c r="W57" i="31"/>
  <c r="W56" i="31"/>
  <c r="W55" i="31"/>
  <c r="W54" i="31"/>
  <c r="W53" i="31"/>
  <c r="W52" i="31"/>
  <c r="W51" i="31"/>
  <c r="W50" i="31"/>
  <c r="W49" i="31"/>
  <c r="W48" i="31"/>
  <c r="W47" i="31"/>
  <c r="W46" i="31"/>
  <c r="W45" i="31"/>
  <c r="W44" i="31"/>
  <c r="W43" i="31"/>
  <c r="W42" i="31"/>
  <c r="W41" i="31"/>
  <c r="W40" i="31"/>
  <c r="W39" i="31"/>
  <c r="W38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W25" i="31"/>
  <c r="W24" i="31"/>
  <c r="W23" i="31"/>
  <c r="W22" i="31"/>
  <c r="W21" i="31"/>
  <c r="W20" i="31"/>
  <c r="W19" i="31"/>
  <c r="W18" i="31"/>
  <c r="W17" i="31"/>
  <c r="W16" i="31"/>
  <c r="W15" i="31"/>
  <c r="W14" i="31"/>
  <c r="W13" i="31"/>
  <c r="W12" i="31"/>
  <c r="W11" i="31"/>
  <c r="W10" i="31"/>
  <c r="W9" i="31"/>
  <c r="W8" i="31"/>
  <c r="W7" i="31"/>
  <c r="W6" i="31"/>
  <c r="W5" i="31"/>
  <c r="W4" i="31"/>
  <c r="W3" i="31"/>
  <c r="L68" i="31"/>
  <c r="M68" i="31"/>
  <c r="U3" i="31"/>
  <c r="N68" i="31"/>
  <c r="O68" i="31"/>
  <c r="P68" i="31"/>
  <c r="Q68" i="31"/>
  <c r="R68" i="31"/>
  <c r="S68" i="31"/>
  <c r="U68" i="31"/>
  <c r="V68" i="31" s="1"/>
  <c r="L64" i="31"/>
  <c r="M64" i="31"/>
  <c r="N64" i="31"/>
  <c r="O64" i="31"/>
  <c r="P64" i="31"/>
  <c r="Q64" i="31"/>
  <c r="R64" i="31"/>
  <c r="S64" i="31"/>
  <c r="U64" i="31"/>
  <c r="V64" i="31" s="1"/>
  <c r="L65" i="31"/>
  <c r="M65" i="31"/>
  <c r="N65" i="31"/>
  <c r="O65" i="31"/>
  <c r="P65" i="31"/>
  <c r="Q65" i="31"/>
  <c r="R65" i="31"/>
  <c r="S65" i="31"/>
  <c r="U65" i="31"/>
  <c r="V65" i="31" s="1"/>
  <c r="L66" i="31"/>
  <c r="M66" i="31"/>
  <c r="N66" i="31"/>
  <c r="O66" i="31"/>
  <c r="P66" i="31"/>
  <c r="Q66" i="31"/>
  <c r="R66" i="31"/>
  <c r="S66" i="31"/>
  <c r="U66" i="31"/>
  <c r="V66" i="31" s="1"/>
  <c r="L67" i="31"/>
  <c r="M67" i="31"/>
  <c r="N67" i="31"/>
  <c r="O67" i="31"/>
  <c r="P67" i="31"/>
  <c r="Q67" i="31"/>
  <c r="R67" i="31"/>
  <c r="S67" i="31"/>
  <c r="U67" i="31"/>
  <c r="V67" i="31" s="1"/>
  <c r="L54" i="31"/>
  <c r="M54" i="31"/>
  <c r="N54" i="31"/>
  <c r="O54" i="31"/>
  <c r="P54" i="31"/>
  <c r="Q54" i="31"/>
  <c r="R54" i="31"/>
  <c r="S54" i="31"/>
  <c r="U54" i="31"/>
  <c r="V54" i="31" s="1"/>
  <c r="L55" i="31"/>
  <c r="M55" i="31"/>
  <c r="N55" i="31"/>
  <c r="O55" i="31"/>
  <c r="P55" i="31"/>
  <c r="Q55" i="31"/>
  <c r="R55" i="31"/>
  <c r="S55" i="31"/>
  <c r="U55" i="31"/>
  <c r="V55" i="31" s="1"/>
  <c r="L56" i="31"/>
  <c r="M56" i="31"/>
  <c r="N56" i="31"/>
  <c r="O56" i="31"/>
  <c r="P56" i="31"/>
  <c r="Q56" i="31"/>
  <c r="R56" i="31"/>
  <c r="S56" i="31"/>
  <c r="U56" i="31"/>
  <c r="V56" i="31" s="1"/>
  <c r="L57" i="31"/>
  <c r="M57" i="31"/>
  <c r="N57" i="31"/>
  <c r="O57" i="31"/>
  <c r="P57" i="31"/>
  <c r="Q57" i="31"/>
  <c r="R57" i="31"/>
  <c r="S57" i="31"/>
  <c r="U57" i="31"/>
  <c r="V57" i="31" s="1"/>
  <c r="L58" i="31"/>
  <c r="M58" i="31"/>
  <c r="N58" i="31"/>
  <c r="O58" i="31"/>
  <c r="P58" i="31"/>
  <c r="Q58" i="31"/>
  <c r="R58" i="31"/>
  <c r="S58" i="31"/>
  <c r="U58" i="31"/>
  <c r="V58" i="31" s="1"/>
  <c r="L59" i="31"/>
  <c r="M59" i="31"/>
  <c r="N59" i="31"/>
  <c r="O59" i="31"/>
  <c r="P59" i="31"/>
  <c r="Q59" i="31"/>
  <c r="R59" i="31"/>
  <c r="S59" i="31"/>
  <c r="U59" i="31"/>
  <c r="V59" i="31" s="1"/>
  <c r="L60" i="31"/>
  <c r="M60" i="31"/>
  <c r="N60" i="31"/>
  <c r="O60" i="31"/>
  <c r="P60" i="31"/>
  <c r="Q60" i="31"/>
  <c r="R60" i="31"/>
  <c r="S60" i="31"/>
  <c r="U60" i="31"/>
  <c r="V60" i="31" s="1"/>
  <c r="L61" i="31"/>
  <c r="M61" i="31"/>
  <c r="N61" i="31"/>
  <c r="O61" i="31"/>
  <c r="P61" i="31"/>
  <c r="Q61" i="31"/>
  <c r="R61" i="31"/>
  <c r="S61" i="31"/>
  <c r="U61" i="31"/>
  <c r="V61" i="31" s="1"/>
  <c r="L62" i="31"/>
  <c r="M62" i="31"/>
  <c r="N62" i="31"/>
  <c r="O62" i="31"/>
  <c r="P62" i="31"/>
  <c r="Q62" i="31"/>
  <c r="R62" i="31"/>
  <c r="S62" i="31"/>
  <c r="U62" i="31"/>
  <c r="V62" i="31" s="1"/>
  <c r="L63" i="31"/>
  <c r="M63" i="31"/>
  <c r="N63" i="31"/>
  <c r="O63" i="31"/>
  <c r="P63" i="31"/>
  <c r="Q63" i="31"/>
  <c r="R63" i="31"/>
  <c r="S63" i="31"/>
  <c r="U63" i="31"/>
  <c r="V63" i="31" s="1"/>
  <c r="U4" i="31"/>
  <c r="V4" i="31" s="1"/>
  <c r="U5" i="31"/>
  <c r="V5" i="31" s="1"/>
  <c r="U6" i="31"/>
  <c r="V6" i="31" s="1"/>
  <c r="U7" i="31"/>
  <c r="V7" i="31" s="1"/>
  <c r="U8" i="31"/>
  <c r="V8" i="31" s="1"/>
  <c r="U9" i="31"/>
  <c r="V9" i="31" s="1"/>
  <c r="U10" i="31"/>
  <c r="V10" i="31" s="1"/>
  <c r="U11" i="31"/>
  <c r="V11" i="31" s="1"/>
  <c r="U12" i="31"/>
  <c r="V12" i="31" s="1"/>
  <c r="U13" i="31"/>
  <c r="V13" i="31" s="1"/>
  <c r="U14" i="31"/>
  <c r="V14" i="31" s="1"/>
  <c r="U15" i="31"/>
  <c r="V15" i="31" s="1"/>
  <c r="U16" i="31"/>
  <c r="V16" i="31" s="1"/>
  <c r="U17" i="31"/>
  <c r="V17" i="31" s="1"/>
  <c r="U18" i="31"/>
  <c r="V18" i="31" s="1"/>
  <c r="U19" i="31"/>
  <c r="V19" i="31" s="1"/>
  <c r="U20" i="31"/>
  <c r="V20" i="31" s="1"/>
  <c r="U21" i="31"/>
  <c r="V21" i="31" s="1"/>
  <c r="U22" i="31"/>
  <c r="V22" i="31" s="1"/>
  <c r="U23" i="31"/>
  <c r="V23" i="31" s="1"/>
  <c r="U24" i="31"/>
  <c r="V24" i="31" s="1"/>
  <c r="U25" i="31"/>
  <c r="V25" i="31" s="1"/>
  <c r="U26" i="31"/>
  <c r="V26" i="31" s="1"/>
  <c r="U27" i="31"/>
  <c r="V27" i="31" s="1"/>
  <c r="U28" i="31"/>
  <c r="V28" i="31" s="1"/>
  <c r="U29" i="31"/>
  <c r="V29" i="31" s="1"/>
  <c r="U30" i="31"/>
  <c r="V30" i="31" s="1"/>
  <c r="U31" i="31"/>
  <c r="V31" i="31" s="1"/>
  <c r="U32" i="31"/>
  <c r="V32" i="31" s="1"/>
  <c r="U33" i="31"/>
  <c r="V33" i="31" s="1"/>
  <c r="U34" i="31"/>
  <c r="V34" i="31" s="1"/>
  <c r="U35" i="31"/>
  <c r="V35" i="31" s="1"/>
  <c r="U36" i="31"/>
  <c r="V36" i="31" s="1"/>
  <c r="U37" i="31"/>
  <c r="V37" i="31" s="1"/>
  <c r="U38" i="31"/>
  <c r="V38" i="31" s="1"/>
  <c r="U39" i="31"/>
  <c r="V39" i="31" s="1"/>
  <c r="U40" i="31"/>
  <c r="V40" i="31" s="1"/>
  <c r="U41" i="31"/>
  <c r="V41" i="31" s="1"/>
  <c r="U42" i="31"/>
  <c r="V42" i="31" s="1"/>
  <c r="U43" i="31"/>
  <c r="V43" i="31" s="1"/>
  <c r="U44" i="31"/>
  <c r="V44" i="31" s="1"/>
  <c r="U45" i="31"/>
  <c r="V45" i="31" s="1"/>
  <c r="U46" i="31"/>
  <c r="V46" i="31" s="1"/>
  <c r="U47" i="31"/>
  <c r="V47" i="31" s="1"/>
  <c r="U48" i="31"/>
  <c r="V48" i="31" s="1"/>
  <c r="U49" i="31"/>
  <c r="V49" i="31" s="1"/>
  <c r="U50" i="31"/>
  <c r="V50" i="31" s="1"/>
  <c r="U51" i="31"/>
  <c r="V51" i="31" s="1"/>
  <c r="U52" i="31"/>
  <c r="V52" i="31" s="1"/>
  <c r="U53" i="31"/>
  <c r="V53" i="31" s="1"/>
  <c r="V3" i="31"/>
  <c r="L4" i="31"/>
  <c r="M4" i="31"/>
  <c r="N4" i="31"/>
  <c r="O4" i="31"/>
  <c r="P4" i="31"/>
  <c r="Q4" i="31"/>
  <c r="R4" i="31"/>
  <c r="S4" i="31"/>
  <c r="L5" i="31"/>
  <c r="M5" i="31"/>
  <c r="N5" i="31"/>
  <c r="O5" i="31"/>
  <c r="P5" i="31"/>
  <c r="Q5" i="31"/>
  <c r="R5" i="31"/>
  <c r="S5" i="31"/>
  <c r="L6" i="31"/>
  <c r="M6" i="31"/>
  <c r="N6" i="31"/>
  <c r="O6" i="31"/>
  <c r="P6" i="31"/>
  <c r="Q6" i="31"/>
  <c r="R6" i="31"/>
  <c r="S6" i="31"/>
  <c r="L7" i="31"/>
  <c r="M7" i="31"/>
  <c r="N7" i="31"/>
  <c r="O7" i="31"/>
  <c r="P7" i="31"/>
  <c r="Q7" i="31"/>
  <c r="R7" i="31"/>
  <c r="S7" i="31"/>
  <c r="L8" i="31"/>
  <c r="M8" i="31"/>
  <c r="N8" i="31"/>
  <c r="O8" i="31"/>
  <c r="P8" i="31"/>
  <c r="Q8" i="31"/>
  <c r="R8" i="31"/>
  <c r="S8" i="31"/>
  <c r="L9" i="31"/>
  <c r="M9" i="31"/>
  <c r="N9" i="31"/>
  <c r="O9" i="31"/>
  <c r="P9" i="31"/>
  <c r="Q9" i="31"/>
  <c r="R9" i="31"/>
  <c r="S9" i="31"/>
  <c r="L10" i="31"/>
  <c r="M10" i="31"/>
  <c r="N10" i="31"/>
  <c r="O10" i="31"/>
  <c r="P10" i="31"/>
  <c r="Q10" i="31"/>
  <c r="R10" i="31"/>
  <c r="S10" i="31"/>
  <c r="L11" i="31"/>
  <c r="M11" i="31"/>
  <c r="N11" i="31"/>
  <c r="O11" i="31"/>
  <c r="P11" i="31"/>
  <c r="Q11" i="31"/>
  <c r="R11" i="31"/>
  <c r="S11" i="31"/>
  <c r="L12" i="31"/>
  <c r="M12" i="31"/>
  <c r="N12" i="31"/>
  <c r="O12" i="31"/>
  <c r="P12" i="31"/>
  <c r="Q12" i="31"/>
  <c r="R12" i="31"/>
  <c r="S12" i="31"/>
  <c r="L13" i="31"/>
  <c r="M13" i="31"/>
  <c r="N13" i="31"/>
  <c r="O13" i="31"/>
  <c r="P13" i="31"/>
  <c r="Q13" i="31"/>
  <c r="R13" i="31"/>
  <c r="S13" i="31"/>
  <c r="L14" i="31"/>
  <c r="M14" i="31"/>
  <c r="N14" i="31"/>
  <c r="O14" i="31"/>
  <c r="P14" i="31"/>
  <c r="Q14" i="31"/>
  <c r="R14" i="31"/>
  <c r="S14" i="31"/>
  <c r="L15" i="31"/>
  <c r="M15" i="31"/>
  <c r="N15" i="31"/>
  <c r="O15" i="31"/>
  <c r="P15" i="31"/>
  <c r="Q15" i="31"/>
  <c r="R15" i="31"/>
  <c r="S15" i="31"/>
  <c r="L16" i="31"/>
  <c r="M16" i="31"/>
  <c r="N16" i="31"/>
  <c r="O16" i="31"/>
  <c r="P16" i="31"/>
  <c r="Q16" i="31"/>
  <c r="R16" i="31"/>
  <c r="S16" i="31"/>
  <c r="L17" i="31"/>
  <c r="M17" i="31"/>
  <c r="N17" i="31"/>
  <c r="O17" i="31"/>
  <c r="P17" i="31"/>
  <c r="Q17" i="31"/>
  <c r="R17" i="31"/>
  <c r="S17" i="31"/>
  <c r="L18" i="31"/>
  <c r="M18" i="31"/>
  <c r="N18" i="31"/>
  <c r="O18" i="31"/>
  <c r="P18" i="31"/>
  <c r="Q18" i="31"/>
  <c r="R18" i="31"/>
  <c r="S18" i="31"/>
  <c r="L19" i="31"/>
  <c r="M19" i="31"/>
  <c r="N19" i="31"/>
  <c r="O19" i="31"/>
  <c r="P19" i="31"/>
  <c r="Q19" i="31"/>
  <c r="R19" i="31"/>
  <c r="S19" i="31"/>
  <c r="L20" i="31"/>
  <c r="M20" i="31"/>
  <c r="N20" i="31"/>
  <c r="O20" i="31"/>
  <c r="P20" i="31"/>
  <c r="Q20" i="31"/>
  <c r="R20" i="31"/>
  <c r="S20" i="31"/>
  <c r="L21" i="31"/>
  <c r="M21" i="31"/>
  <c r="N21" i="31"/>
  <c r="O21" i="31"/>
  <c r="P21" i="31"/>
  <c r="Q21" i="31"/>
  <c r="R21" i="31"/>
  <c r="S21" i="31"/>
  <c r="L22" i="31"/>
  <c r="M22" i="31"/>
  <c r="N22" i="31"/>
  <c r="O22" i="31"/>
  <c r="P22" i="31"/>
  <c r="Q22" i="31"/>
  <c r="R22" i="31"/>
  <c r="S22" i="31"/>
  <c r="L23" i="31"/>
  <c r="M23" i="31"/>
  <c r="N23" i="31"/>
  <c r="O23" i="31"/>
  <c r="P23" i="31"/>
  <c r="Q23" i="31"/>
  <c r="R23" i="31"/>
  <c r="S23" i="31"/>
  <c r="L24" i="31"/>
  <c r="M24" i="31"/>
  <c r="N24" i="31"/>
  <c r="O24" i="31"/>
  <c r="P24" i="31"/>
  <c r="Q24" i="31"/>
  <c r="R24" i="31"/>
  <c r="S24" i="31"/>
  <c r="L25" i="31"/>
  <c r="M25" i="31"/>
  <c r="N25" i="31"/>
  <c r="O25" i="31"/>
  <c r="P25" i="31"/>
  <c r="Q25" i="31"/>
  <c r="R25" i="31"/>
  <c r="S25" i="31"/>
  <c r="L26" i="31"/>
  <c r="M26" i="31"/>
  <c r="N26" i="31"/>
  <c r="O26" i="31"/>
  <c r="P26" i="31"/>
  <c r="Q26" i="31"/>
  <c r="R26" i="31"/>
  <c r="S26" i="31"/>
  <c r="L27" i="31"/>
  <c r="M27" i="31"/>
  <c r="N27" i="31"/>
  <c r="O27" i="31"/>
  <c r="P27" i="31"/>
  <c r="Q27" i="31"/>
  <c r="R27" i="31"/>
  <c r="S27" i="31"/>
  <c r="L28" i="31"/>
  <c r="M28" i="31"/>
  <c r="N28" i="31"/>
  <c r="O28" i="31"/>
  <c r="P28" i="31"/>
  <c r="Q28" i="31"/>
  <c r="R28" i="31"/>
  <c r="S28" i="31"/>
  <c r="L29" i="31"/>
  <c r="M29" i="31"/>
  <c r="N29" i="31"/>
  <c r="O29" i="31"/>
  <c r="P29" i="31"/>
  <c r="Q29" i="31"/>
  <c r="R29" i="31"/>
  <c r="S29" i="31"/>
  <c r="L30" i="31"/>
  <c r="M30" i="31"/>
  <c r="N30" i="31"/>
  <c r="O30" i="31"/>
  <c r="P30" i="31"/>
  <c r="Q30" i="31"/>
  <c r="R30" i="31"/>
  <c r="S30" i="31"/>
  <c r="L31" i="31"/>
  <c r="M31" i="31"/>
  <c r="N31" i="31"/>
  <c r="O31" i="31"/>
  <c r="P31" i="31"/>
  <c r="Q31" i="31"/>
  <c r="R31" i="31"/>
  <c r="S31" i="31"/>
  <c r="L32" i="31"/>
  <c r="M32" i="31"/>
  <c r="N32" i="31"/>
  <c r="O32" i="31"/>
  <c r="P32" i="31"/>
  <c r="Q32" i="31"/>
  <c r="R32" i="31"/>
  <c r="S32" i="31"/>
  <c r="L33" i="31"/>
  <c r="M33" i="31"/>
  <c r="N33" i="31"/>
  <c r="O33" i="31"/>
  <c r="P33" i="31"/>
  <c r="Q33" i="31"/>
  <c r="R33" i="31"/>
  <c r="S33" i="31"/>
  <c r="L34" i="31"/>
  <c r="M34" i="31"/>
  <c r="N34" i="31"/>
  <c r="O34" i="31"/>
  <c r="P34" i="31"/>
  <c r="Q34" i="31"/>
  <c r="R34" i="31"/>
  <c r="S34" i="31"/>
  <c r="L35" i="31"/>
  <c r="M35" i="31"/>
  <c r="N35" i="31"/>
  <c r="O35" i="31"/>
  <c r="P35" i="31"/>
  <c r="Q35" i="31"/>
  <c r="R35" i="31"/>
  <c r="S35" i="31"/>
  <c r="L36" i="31"/>
  <c r="M36" i="31"/>
  <c r="N36" i="31"/>
  <c r="O36" i="31"/>
  <c r="P36" i="31"/>
  <c r="Q36" i="31"/>
  <c r="R36" i="31"/>
  <c r="S36" i="31"/>
  <c r="L37" i="31"/>
  <c r="M37" i="31"/>
  <c r="N37" i="31"/>
  <c r="O37" i="31"/>
  <c r="P37" i="31"/>
  <c r="Q37" i="31"/>
  <c r="R37" i="31"/>
  <c r="S37" i="31"/>
  <c r="L38" i="31"/>
  <c r="M38" i="31"/>
  <c r="N38" i="31"/>
  <c r="O38" i="31"/>
  <c r="P38" i="31"/>
  <c r="Q38" i="31"/>
  <c r="R38" i="31"/>
  <c r="S38" i="31"/>
  <c r="L39" i="31"/>
  <c r="M39" i="31"/>
  <c r="N39" i="31"/>
  <c r="O39" i="31"/>
  <c r="P39" i="31"/>
  <c r="Q39" i="31"/>
  <c r="R39" i="31"/>
  <c r="S39" i="31"/>
  <c r="L40" i="31"/>
  <c r="M40" i="31"/>
  <c r="N40" i="31"/>
  <c r="O40" i="31"/>
  <c r="P40" i="31"/>
  <c r="Q40" i="31"/>
  <c r="R40" i="31"/>
  <c r="S40" i="31"/>
  <c r="L41" i="31"/>
  <c r="M41" i="31"/>
  <c r="N41" i="31"/>
  <c r="O41" i="31"/>
  <c r="P41" i="31"/>
  <c r="Q41" i="31"/>
  <c r="R41" i="31"/>
  <c r="S41" i="31"/>
  <c r="L42" i="31"/>
  <c r="M42" i="31"/>
  <c r="N42" i="31"/>
  <c r="O42" i="31"/>
  <c r="P42" i="31"/>
  <c r="Q42" i="31"/>
  <c r="R42" i="31"/>
  <c r="S42" i="31"/>
  <c r="L43" i="31"/>
  <c r="M43" i="31"/>
  <c r="N43" i="31"/>
  <c r="O43" i="31"/>
  <c r="P43" i="31"/>
  <c r="Q43" i="31"/>
  <c r="R43" i="31"/>
  <c r="S43" i="31"/>
  <c r="L44" i="31"/>
  <c r="M44" i="31"/>
  <c r="N44" i="31"/>
  <c r="O44" i="31"/>
  <c r="P44" i="31"/>
  <c r="Q44" i="31"/>
  <c r="R44" i="31"/>
  <c r="S44" i="31"/>
  <c r="L45" i="31"/>
  <c r="M45" i="31"/>
  <c r="N45" i="31"/>
  <c r="O45" i="31"/>
  <c r="P45" i="31"/>
  <c r="Q45" i="31"/>
  <c r="R45" i="31"/>
  <c r="S45" i="31"/>
  <c r="L46" i="31"/>
  <c r="M46" i="31"/>
  <c r="N46" i="31"/>
  <c r="O46" i="31"/>
  <c r="P46" i="31"/>
  <c r="Q46" i="31"/>
  <c r="R46" i="31"/>
  <c r="S46" i="31"/>
  <c r="L47" i="31"/>
  <c r="M47" i="31"/>
  <c r="N47" i="31"/>
  <c r="O47" i="31"/>
  <c r="P47" i="31"/>
  <c r="Q47" i="31"/>
  <c r="R47" i="31"/>
  <c r="S47" i="31"/>
  <c r="L48" i="31"/>
  <c r="M48" i="31"/>
  <c r="N48" i="31"/>
  <c r="O48" i="31"/>
  <c r="P48" i="31"/>
  <c r="Q48" i="31"/>
  <c r="R48" i="31"/>
  <c r="S48" i="31"/>
  <c r="L49" i="31"/>
  <c r="M49" i="31"/>
  <c r="N49" i="31"/>
  <c r="O49" i="31"/>
  <c r="P49" i="31"/>
  <c r="Q49" i="31"/>
  <c r="R49" i="31"/>
  <c r="S49" i="31"/>
  <c r="L50" i="31"/>
  <c r="M50" i="31"/>
  <c r="N50" i="31"/>
  <c r="O50" i="31"/>
  <c r="P50" i="31"/>
  <c r="Q50" i="31"/>
  <c r="R50" i="31"/>
  <c r="S50" i="31"/>
  <c r="L51" i="31"/>
  <c r="M51" i="31"/>
  <c r="N51" i="31"/>
  <c r="O51" i="31"/>
  <c r="P51" i="31"/>
  <c r="Q51" i="31"/>
  <c r="R51" i="31"/>
  <c r="S51" i="31"/>
  <c r="L52" i="31"/>
  <c r="M52" i="31"/>
  <c r="N52" i="31"/>
  <c r="O52" i="31"/>
  <c r="P52" i="31"/>
  <c r="Q52" i="31"/>
  <c r="R52" i="31"/>
  <c r="S52" i="31"/>
  <c r="L53" i="31"/>
  <c r="M53" i="31"/>
  <c r="N53" i="31"/>
  <c r="O53" i="31"/>
  <c r="P53" i="31"/>
  <c r="Q53" i="31"/>
  <c r="R53" i="31"/>
  <c r="S53" i="31"/>
  <c r="R3" i="31"/>
  <c r="S3" i="31"/>
  <c r="P3" i="31"/>
  <c r="Q3" i="31"/>
  <c r="N3" i="31"/>
  <c r="O3" i="31"/>
  <c r="M3" i="31"/>
  <c r="L3" i="31"/>
  <c r="AY9" i="28"/>
  <c r="AZ9" i="28"/>
  <c r="AY10" i="28"/>
  <c r="AZ10" i="28"/>
  <c r="AY11" i="28"/>
  <c r="AZ11" i="28"/>
  <c r="AY12" i="28"/>
  <c r="AZ12" i="28"/>
  <c r="AY13" i="28"/>
  <c r="AZ13" i="28"/>
  <c r="AY14" i="28"/>
  <c r="AZ14" i="28"/>
  <c r="AY15" i="28"/>
  <c r="AZ15" i="28"/>
  <c r="AY16" i="28"/>
  <c r="AZ16" i="28"/>
  <c r="AY17" i="28"/>
  <c r="AZ17" i="28"/>
  <c r="AY18" i="28"/>
  <c r="AZ18" i="28"/>
  <c r="AY19" i="28"/>
  <c r="AZ19" i="28"/>
  <c r="AY20" i="28"/>
  <c r="AZ20" i="28"/>
  <c r="AY21" i="28"/>
  <c r="AZ21" i="28"/>
  <c r="AY22" i="28"/>
  <c r="AZ22" i="28"/>
  <c r="AY23" i="28"/>
  <c r="AZ23" i="28"/>
  <c r="AY24" i="28"/>
  <c r="AZ24" i="28"/>
  <c r="AY25" i="28"/>
  <c r="AZ25" i="28"/>
  <c r="AY26" i="28"/>
  <c r="AZ26" i="28"/>
  <c r="AY27" i="28"/>
  <c r="AZ27" i="28"/>
  <c r="AY28" i="28"/>
  <c r="AZ28" i="28"/>
  <c r="AY29" i="28"/>
  <c r="AZ29" i="28"/>
  <c r="AY30" i="28"/>
  <c r="AZ30" i="28"/>
  <c r="AY31" i="28"/>
  <c r="AZ31" i="28"/>
  <c r="AY32" i="28"/>
  <c r="AZ32" i="28"/>
  <c r="AY33" i="28"/>
  <c r="AZ33" i="28"/>
  <c r="AY34" i="28"/>
  <c r="AZ34" i="28"/>
  <c r="AY35" i="28"/>
  <c r="AZ35" i="28"/>
  <c r="AY36" i="28"/>
  <c r="AZ36" i="28"/>
  <c r="AY37" i="28"/>
  <c r="AZ37" i="28"/>
  <c r="AY38" i="28"/>
  <c r="AZ38" i="28"/>
  <c r="AY39" i="28"/>
  <c r="AZ39" i="28"/>
  <c r="AY40" i="28"/>
  <c r="AZ40" i="28"/>
  <c r="AY41" i="28"/>
  <c r="AZ41" i="28"/>
  <c r="AY42" i="28"/>
  <c r="AZ42" i="28"/>
  <c r="AY43" i="28"/>
  <c r="AZ43" i="28"/>
  <c r="AY44" i="28"/>
  <c r="AZ44" i="28"/>
  <c r="AY45" i="28"/>
  <c r="AZ45" i="28"/>
  <c r="AY46" i="28"/>
  <c r="AZ46" i="28"/>
  <c r="AY47" i="28"/>
  <c r="AZ47" i="28"/>
  <c r="AY48" i="28"/>
  <c r="AZ48" i="28"/>
  <c r="AY49" i="28"/>
  <c r="AZ49" i="28"/>
  <c r="AY50" i="28"/>
  <c r="AZ50" i="28"/>
  <c r="AY51" i="28"/>
  <c r="AZ51" i="28"/>
  <c r="AY52" i="28"/>
  <c r="AZ52" i="28"/>
  <c r="AY53" i="28"/>
  <c r="AZ53" i="28"/>
  <c r="AY54" i="28"/>
  <c r="AZ54" i="28"/>
  <c r="AY55" i="28"/>
  <c r="AZ55" i="28"/>
  <c r="AY56" i="28"/>
  <c r="AZ56" i="28"/>
  <c r="AY57" i="28"/>
  <c r="AZ57" i="28"/>
  <c r="AY58" i="28"/>
  <c r="AZ58" i="28"/>
  <c r="AY59" i="28"/>
  <c r="AZ59" i="28"/>
  <c r="AZ8" i="28"/>
  <c r="AY8" i="28"/>
  <c r="AR8" i="28"/>
  <c r="C107" i="1"/>
  <c r="C106" i="1"/>
  <c r="B106" i="1"/>
  <c r="D87" i="1"/>
  <c r="D88" i="1"/>
  <c r="D89" i="1"/>
  <c r="D90" i="1"/>
  <c r="D91" i="1"/>
  <c r="D86" i="1"/>
  <c r="D92" i="1"/>
  <c r="D93" i="1"/>
  <c r="D94" i="1"/>
  <c r="D95" i="1"/>
  <c r="D96" i="1"/>
  <c r="D81" i="1"/>
  <c r="D97" i="1"/>
  <c r="D98" i="1"/>
  <c r="D99" i="1"/>
  <c r="D82" i="1"/>
  <c r="D100" i="1"/>
  <c r="D83" i="1"/>
  <c r="D101" i="1"/>
  <c r="D102" i="1"/>
  <c r="D84" i="1"/>
  <c r="D103" i="1"/>
  <c r="D104" i="1"/>
  <c r="D85" i="1"/>
  <c r="D105" i="1"/>
  <c r="AX59" i="28"/>
  <c r="AW59" i="28"/>
  <c r="AX58" i="28"/>
  <c r="AW58" i="28"/>
  <c r="AX57" i="28"/>
  <c r="AW57" i="28"/>
  <c r="AX56" i="28"/>
  <c r="AW56" i="28"/>
  <c r="AX55" i="28"/>
  <c r="AW55" i="28"/>
  <c r="AX54" i="28"/>
  <c r="AW54" i="28"/>
  <c r="AX53" i="28"/>
  <c r="AW53" i="28"/>
  <c r="AX52" i="28"/>
  <c r="AW52" i="28"/>
  <c r="AX51" i="28"/>
  <c r="AW51" i="28"/>
  <c r="AX50" i="28"/>
  <c r="AW50" i="28"/>
  <c r="AX49" i="28"/>
  <c r="AW49" i="28"/>
  <c r="AX48" i="28"/>
  <c r="AW48" i="28"/>
  <c r="AX47" i="28"/>
  <c r="AW47" i="28"/>
  <c r="AX46" i="28"/>
  <c r="AW46" i="28"/>
  <c r="AX45" i="28"/>
  <c r="AW45" i="28"/>
  <c r="AX44" i="28"/>
  <c r="AW44" i="28"/>
  <c r="AX43" i="28"/>
  <c r="AW43" i="28"/>
  <c r="AX42" i="28"/>
  <c r="AW42" i="28"/>
  <c r="AX41" i="28"/>
  <c r="AW41" i="28"/>
  <c r="AX40" i="28"/>
  <c r="AW40" i="28"/>
  <c r="AX39" i="28"/>
  <c r="AW39" i="28"/>
  <c r="AX38" i="28"/>
  <c r="AW38" i="28"/>
  <c r="AX37" i="28"/>
  <c r="AW37" i="28"/>
  <c r="AX36" i="28"/>
  <c r="AW36" i="28"/>
  <c r="AX35" i="28"/>
  <c r="AW35" i="28"/>
  <c r="AX34" i="28"/>
  <c r="AW34" i="28"/>
  <c r="AX33" i="28"/>
  <c r="AW33" i="28"/>
  <c r="AX32" i="28"/>
  <c r="AW32" i="28"/>
  <c r="AX31" i="28"/>
  <c r="AW31" i="28"/>
  <c r="AX30" i="28"/>
  <c r="AW30" i="28"/>
  <c r="AX29" i="28"/>
  <c r="AW29" i="28"/>
  <c r="AX28" i="28"/>
  <c r="AW28" i="28"/>
  <c r="AX27" i="28"/>
  <c r="AW27" i="28"/>
  <c r="AX26" i="28"/>
  <c r="AW26" i="28"/>
  <c r="AX25" i="28"/>
  <c r="AW25" i="28"/>
  <c r="AX24" i="28"/>
  <c r="AW24" i="28"/>
  <c r="AX23" i="28"/>
  <c r="AW23" i="28"/>
  <c r="AX22" i="28"/>
  <c r="AW22" i="28"/>
  <c r="AX21" i="28"/>
  <c r="AW21" i="28"/>
  <c r="AX20" i="28"/>
  <c r="AW20" i="28"/>
  <c r="AX19" i="28"/>
  <c r="AW19" i="28"/>
  <c r="AX18" i="28"/>
  <c r="AW18" i="28"/>
  <c r="AX17" i="28"/>
  <c r="AW17" i="28"/>
  <c r="AX16" i="28"/>
  <c r="AW16" i="28"/>
  <c r="AX15" i="28"/>
  <c r="AW15" i="28"/>
  <c r="AX14" i="28"/>
  <c r="AW14" i="28"/>
  <c r="AX13" i="28"/>
  <c r="AW13" i="28"/>
  <c r="AX12" i="28"/>
  <c r="AW12" i="28"/>
  <c r="AX11" i="28"/>
  <c r="AW11" i="28"/>
  <c r="AX10" i="28"/>
  <c r="AW10" i="28"/>
  <c r="AX9" i="28"/>
  <c r="AW9" i="28"/>
  <c r="AX8" i="28"/>
  <c r="AW8" i="28"/>
  <c r="T65" i="31" l="1"/>
  <c r="T59" i="31"/>
  <c r="T64" i="31"/>
  <c r="T63" i="31"/>
  <c r="T55" i="31"/>
  <c r="T66" i="31"/>
  <c r="T58" i="31"/>
  <c r="T56" i="31"/>
  <c r="T61" i="31"/>
  <c r="T67" i="31"/>
  <c r="T60" i="31"/>
  <c r="T31" i="31"/>
  <c r="T16" i="31"/>
  <c r="T7" i="31"/>
  <c r="T62" i="31"/>
  <c r="T57" i="31"/>
  <c r="T68" i="31"/>
  <c r="T28" i="31"/>
  <c r="T19" i="31"/>
  <c r="T54" i="31"/>
  <c r="T40" i="31"/>
  <c r="T48" i="31"/>
  <c r="T45" i="31"/>
  <c r="T32" i="31"/>
  <c r="T26" i="31"/>
  <c r="T23" i="31"/>
  <c r="T20" i="31"/>
  <c r="T11" i="31"/>
  <c r="T8" i="31"/>
  <c r="T35" i="31"/>
  <c r="T25" i="31"/>
  <c r="T18" i="31"/>
  <c r="T6" i="31"/>
  <c r="T3" i="31"/>
  <c r="T38" i="31"/>
  <c r="T27" i="31"/>
  <c r="T51" i="31"/>
  <c r="T29" i="31"/>
  <c r="T14" i="31"/>
  <c r="T53" i="31"/>
  <c r="T5" i="31"/>
  <c r="T52" i="31"/>
  <c r="T43" i="31"/>
  <c r="T46" i="31"/>
  <c r="T41" i="31"/>
  <c r="T9" i="31"/>
  <c r="T37" i="31"/>
  <c r="T49" i="31"/>
  <c r="T22" i="31"/>
  <c r="T17" i="31"/>
  <c r="T50" i="31"/>
  <c r="T34" i="31"/>
  <c r="T13" i="31"/>
  <c r="T39" i="31"/>
  <c r="T36" i="31"/>
  <c r="T10" i="31"/>
  <c r="T4" i="31"/>
  <c r="T30" i="31"/>
  <c r="T24" i="31"/>
  <c r="T21" i="31"/>
  <c r="T47" i="31"/>
  <c r="T42" i="31"/>
  <c r="T44" i="31"/>
  <c r="T33" i="31"/>
  <c r="T15" i="31"/>
  <c r="T12" i="31"/>
  <c r="W5" i="30"/>
  <c r="W4" i="30"/>
  <c r="W3" i="30"/>
  <c r="M54" i="30"/>
  <c r="M53" i="30"/>
  <c r="M52" i="30"/>
  <c r="M51" i="30"/>
  <c r="M50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M8" i="30"/>
  <c r="M7" i="30"/>
  <c r="M6" i="30"/>
  <c r="M5" i="30"/>
  <c r="M4" i="30"/>
  <c r="M3" i="30"/>
  <c r="B5" i="28"/>
  <c r="B3" i="28"/>
  <c r="F5" i="28"/>
  <c r="F3" i="28"/>
  <c r="E5" i="28"/>
  <c r="D5" i="28"/>
  <c r="C5" i="28"/>
  <c r="E3" i="28"/>
  <c r="D3" i="28"/>
  <c r="C3" i="28"/>
  <c r="AV1" i="28"/>
  <c r="AU1" i="28"/>
  <c r="AV5" i="28"/>
  <c r="AU5" i="28"/>
  <c r="AL5" i="28"/>
  <c r="AN5" i="28"/>
  <c r="AM5" i="28"/>
  <c r="AI5" i="28"/>
  <c r="AH5" i="28"/>
  <c r="AG5" i="28"/>
  <c r="AD5" i="28"/>
  <c r="AC5" i="28"/>
  <c r="AB5" i="28"/>
  <c r="Y5" i="28"/>
  <c r="X5" i="28"/>
  <c r="W5" i="28"/>
  <c r="T5" i="28"/>
  <c r="S5" i="28"/>
  <c r="R5" i="28"/>
  <c r="O5" i="28"/>
  <c r="N5" i="28"/>
  <c r="M5" i="28"/>
  <c r="J5" i="28"/>
  <c r="I5" i="28"/>
  <c r="H5" i="28"/>
  <c r="V6" i="30"/>
  <c r="V5" i="30"/>
  <c r="V4" i="30"/>
  <c r="V3" i="30"/>
  <c r="L54" i="30"/>
  <c r="K54" i="30"/>
  <c r="L21" i="30"/>
  <c r="K21" i="30"/>
  <c r="L53" i="30"/>
  <c r="K53" i="30"/>
  <c r="L20" i="30"/>
  <c r="K20" i="30"/>
  <c r="L52" i="30"/>
  <c r="K52" i="30"/>
  <c r="L27" i="30"/>
  <c r="K27" i="30"/>
  <c r="L19" i="30"/>
  <c r="K19" i="30"/>
  <c r="L50" i="30"/>
  <c r="K50" i="30"/>
  <c r="L49" i="30"/>
  <c r="K49" i="30"/>
  <c r="L18" i="30"/>
  <c r="K18" i="30"/>
  <c r="L48" i="30"/>
  <c r="K48" i="30"/>
  <c r="L26" i="30"/>
  <c r="K26" i="30"/>
  <c r="L17" i="30"/>
  <c r="K17" i="30"/>
  <c r="L47" i="30"/>
  <c r="K47" i="30"/>
  <c r="L46" i="30"/>
  <c r="K46" i="30"/>
  <c r="L16" i="30"/>
  <c r="K16" i="30"/>
  <c r="L12" i="30"/>
  <c r="K12" i="30"/>
  <c r="L43" i="30"/>
  <c r="K43" i="30"/>
  <c r="L15" i="30"/>
  <c r="K15" i="30"/>
  <c r="L44" i="30"/>
  <c r="K44" i="30"/>
  <c r="L14" i="30"/>
  <c r="K14" i="30"/>
  <c r="L25" i="30"/>
  <c r="K25" i="30"/>
  <c r="L45" i="30"/>
  <c r="K45" i="30"/>
  <c r="L13" i="30"/>
  <c r="K13" i="30"/>
  <c r="L11" i="30"/>
  <c r="K11" i="30"/>
  <c r="L41" i="30"/>
  <c r="K41" i="30"/>
  <c r="L42" i="30"/>
  <c r="K42" i="30"/>
  <c r="L10" i="30"/>
  <c r="K10" i="30"/>
  <c r="L9" i="30"/>
  <c r="K9" i="30"/>
  <c r="L23" i="30"/>
  <c r="K23" i="30"/>
  <c r="L40" i="30"/>
  <c r="K40" i="30"/>
  <c r="L24" i="30"/>
  <c r="K24" i="30"/>
  <c r="L39" i="30"/>
  <c r="K39" i="30"/>
  <c r="L38" i="30"/>
  <c r="K38" i="30"/>
  <c r="L37" i="30"/>
  <c r="K37" i="30"/>
  <c r="L5" i="30"/>
  <c r="K5" i="30"/>
  <c r="L8" i="30"/>
  <c r="K8" i="30"/>
  <c r="L7" i="30"/>
  <c r="K7" i="30"/>
  <c r="L6" i="30"/>
  <c r="K6" i="30"/>
  <c r="L36" i="30"/>
  <c r="K36" i="30"/>
  <c r="L35" i="30"/>
  <c r="K35" i="30"/>
  <c r="L34" i="30"/>
  <c r="K34" i="30"/>
  <c r="L32" i="30"/>
  <c r="K32" i="30"/>
  <c r="L33" i="30"/>
  <c r="K33" i="30"/>
  <c r="L22" i="30"/>
  <c r="K22" i="30"/>
  <c r="L4" i="30"/>
  <c r="K4" i="30"/>
  <c r="L31" i="30"/>
  <c r="K31" i="30"/>
  <c r="L29" i="30"/>
  <c r="K29" i="30"/>
  <c r="L30" i="30"/>
  <c r="K30" i="30"/>
  <c r="L3" i="30"/>
  <c r="K3" i="30"/>
  <c r="L28" i="30"/>
  <c r="K28" i="30"/>
  <c r="L51" i="30"/>
  <c r="K51" i="30"/>
  <c r="AW3" i="28"/>
  <c r="AJ59" i="28"/>
  <c r="AI59" i="28"/>
  <c r="AH59" i="28"/>
  <c r="AG59" i="28"/>
  <c r="AF59" i="28"/>
  <c r="AE59" i="28"/>
  <c r="AD59" i="28"/>
  <c r="AC59" i="28"/>
  <c r="AB59" i="28"/>
  <c r="AL59" i="28" s="1"/>
  <c r="AQ59" i="28" s="1"/>
  <c r="AA59" i="28"/>
  <c r="U59" i="28"/>
  <c r="T59" i="28"/>
  <c r="S59" i="28"/>
  <c r="R59" i="28"/>
  <c r="AU59" i="28" s="1"/>
  <c r="Q59" i="28"/>
  <c r="P59" i="28"/>
  <c r="O59" i="28"/>
  <c r="N59" i="28"/>
  <c r="M59" i="28"/>
  <c r="W59" i="28" s="1"/>
  <c r="L59" i="28"/>
  <c r="K59" i="28"/>
  <c r="J59" i="28"/>
  <c r="I59" i="28"/>
  <c r="H59" i="28"/>
  <c r="G59" i="28"/>
  <c r="F59" i="28"/>
  <c r="E59" i="28"/>
  <c r="D59" i="28"/>
  <c r="C59" i="28"/>
  <c r="B59" i="28"/>
  <c r="AJ58" i="28"/>
  <c r="AI58" i="28"/>
  <c r="AH58" i="28"/>
  <c r="AG58" i="28"/>
  <c r="AF58" i="28"/>
  <c r="AE58" i="28"/>
  <c r="AD58" i="28"/>
  <c r="AC58" i="28"/>
  <c r="AB58" i="28"/>
  <c r="AA58" i="28"/>
  <c r="U58" i="28"/>
  <c r="T58" i="28"/>
  <c r="S58" i="28"/>
  <c r="R58" i="28"/>
  <c r="Q58" i="28"/>
  <c r="P58" i="28"/>
  <c r="O58" i="28"/>
  <c r="N58" i="28"/>
  <c r="M58" i="28"/>
  <c r="W58" i="28" s="1"/>
  <c r="L58" i="28"/>
  <c r="V58" i="28" s="1"/>
  <c r="K58" i="28"/>
  <c r="J58" i="28"/>
  <c r="I58" i="28"/>
  <c r="H58" i="28"/>
  <c r="G58" i="28"/>
  <c r="F58" i="28"/>
  <c r="E58" i="28"/>
  <c r="D58" i="28"/>
  <c r="C58" i="28"/>
  <c r="B58" i="28"/>
  <c r="AJ57" i="28"/>
  <c r="AI57" i="28"/>
  <c r="AH57" i="28"/>
  <c r="AG57" i="28"/>
  <c r="AF57" i="28"/>
  <c r="AE57" i="28"/>
  <c r="AD57" i="28"/>
  <c r="AC57" i="28"/>
  <c r="AB57" i="28"/>
  <c r="AA57" i="28"/>
  <c r="U57" i="28"/>
  <c r="T57" i="28"/>
  <c r="S57" i="28"/>
  <c r="R57" i="28"/>
  <c r="Q57" i="28"/>
  <c r="P57" i="28"/>
  <c r="Z57" i="28" s="1"/>
  <c r="O57" i="28"/>
  <c r="N57" i="28"/>
  <c r="M57" i="28"/>
  <c r="W57" i="28" s="1"/>
  <c r="L57" i="28"/>
  <c r="K57" i="28"/>
  <c r="J57" i="28"/>
  <c r="I57" i="28"/>
  <c r="H57" i="28"/>
  <c r="G57" i="28"/>
  <c r="F57" i="28"/>
  <c r="E57" i="28"/>
  <c r="D57" i="28"/>
  <c r="C57" i="28"/>
  <c r="B57" i="28"/>
  <c r="AJ56" i="28"/>
  <c r="AI56" i="28"/>
  <c r="AH56" i="28"/>
  <c r="AG56" i="28"/>
  <c r="AF56" i="28"/>
  <c r="AE56" i="28"/>
  <c r="AD56" i="28"/>
  <c r="AN56" i="28" s="1"/>
  <c r="AC56" i="28"/>
  <c r="AM56" i="28" s="1"/>
  <c r="AB56" i="28"/>
  <c r="AL56" i="28" s="1"/>
  <c r="AA56" i="28"/>
  <c r="AK56" i="28" s="1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J55" i="28"/>
  <c r="AI55" i="28"/>
  <c r="AH55" i="28"/>
  <c r="AG55" i="28"/>
  <c r="AF55" i="28"/>
  <c r="AE55" i="28"/>
  <c r="AD55" i="28"/>
  <c r="AC55" i="28"/>
  <c r="AB55" i="28"/>
  <c r="AL55" i="28" s="1"/>
  <c r="AA55" i="28"/>
  <c r="U55" i="28"/>
  <c r="T55" i="28"/>
  <c r="S55" i="28"/>
  <c r="R55" i="28"/>
  <c r="Q55" i="28"/>
  <c r="P55" i="28"/>
  <c r="O55" i="28"/>
  <c r="N55" i="28"/>
  <c r="M55" i="28"/>
  <c r="W55" i="28" s="1"/>
  <c r="L55" i="28"/>
  <c r="K55" i="28"/>
  <c r="J55" i="28"/>
  <c r="I55" i="28"/>
  <c r="H55" i="28"/>
  <c r="G55" i="28"/>
  <c r="F55" i="28"/>
  <c r="E55" i="28"/>
  <c r="D55" i="28"/>
  <c r="C55" i="28"/>
  <c r="B55" i="28"/>
  <c r="AJ54" i="28"/>
  <c r="AI54" i="28"/>
  <c r="AH54" i="28"/>
  <c r="AG54" i="28"/>
  <c r="AF54" i="28"/>
  <c r="AE54" i="28"/>
  <c r="AD54" i="28"/>
  <c r="AC54" i="28"/>
  <c r="AB54" i="28"/>
  <c r="AA54" i="28"/>
  <c r="U54" i="28"/>
  <c r="T54" i="28"/>
  <c r="S54" i="28"/>
  <c r="R54" i="28"/>
  <c r="Q54" i="28"/>
  <c r="P54" i="28"/>
  <c r="O54" i="28"/>
  <c r="N54" i="28"/>
  <c r="M54" i="28"/>
  <c r="W54" i="28" s="1"/>
  <c r="L54" i="28"/>
  <c r="V54" i="28" s="1"/>
  <c r="K54" i="28"/>
  <c r="J54" i="28"/>
  <c r="I54" i="28"/>
  <c r="H54" i="28"/>
  <c r="G54" i="28"/>
  <c r="F54" i="28"/>
  <c r="E54" i="28"/>
  <c r="D54" i="28"/>
  <c r="C54" i="28"/>
  <c r="B54" i="28"/>
  <c r="AJ53" i="28"/>
  <c r="AI53" i="28"/>
  <c r="AH53" i="28"/>
  <c r="AG53" i="28"/>
  <c r="AF53" i="28"/>
  <c r="AE53" i="28"/>
  <c r="AD53" i="28"/>
  <c r="AC53" i="28"/>
  <c r="AB53" i="28"/>
  <c r="AA53" i="28"/>
  <c r="U53" i="28"/>
  <c r="T53" i="28"/>
  <c r="S53" i="28"/>
  <c r="R53" i="28"/>
  <c r="Q53" i="28"/>
  <c r="P53" i="28"/>
  <c r="O53" i="28"/>
  <c r="N53" i="28"/>
  <c r="M53" i="28"/>
  <c r="W53" i="28" s="1"/>
  <c r="L53" i="28"/>
  <c r="K53" i="28"/>
  <c r="J53" i="28"/>
  <c r="I53" i="28"/>
  <c r="H53" i="28"/>
  <c r="G53" i="28"/>
  <c r="F53" i="28"/>
  <c r="E53" i="28"/>
  <c r="D53" i="28"/>
  <c r="C53" i="28"/>
  <c r="B53" i="28"/>
  <c r="AJ52" i="28"/>
  <c r="AI52" i="28"/>
  <c r="AH52" i="28"/>
  <c r="AG52" i="28"/>
  <c r="AF52" i="28"/>
  <c r="AE52" i="28"/>
  <c r="AD52" i="28"/>
  <c r="AN52" i="28" s="1"/>
  <c r="AC52" i="28"/>
  <c r="AM52" i="28" s="1"/>
  <c r="AB52" i="28"/>
  <c r="AL52" i="28" s="1"/>
  <c r="AA52" i="28"/>
  <c r="AK52" i="28" s="1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J51" i="28"/>
  <c r="AI51" i="28"/>
  <c r="AH51" i="28"/>
  <c r="AG51" i="28"/>
  <c r="AF51" i="28"/>
  <c r="AE51" i="28"/>
  <c r="AD51" i="28"/>
  <c r="AC51" i="28"/>
  <c r="AB51" i="28"/>
  <c r="AA51" i="28"/>
  <c r="U51" i="28"/>
  <c r="T51" i="28"/>
  <c r="S51" i="28"/>
  <c r="R51" i="28"/>
  <c r="Q51" i="28"/>
  <c r="P51" i="28"/>
  <c r="O51" i="28"/>
  <c r="N51" i="28"/>
  <c r="M51" i="28"/>
  <c r="W51" i="28" s="1"/>
  <c r="L51" i="28"/>
  <c r="K51" i="28"/>
  <c r="J51" i="28"/>
  <c r="I51" i="28"/>
  <c r="H51" i="28"/>
  <c r="G51" i="28"/>
  <c r="F51" i="28"/>
  <c r="E51" i="28"/>
  <c r="D51" i="28"/>
  <c r="C51" i="28"/>
  <c r="B51" i="28"/>
  <c r="AJ50" i="28"/>
  <c r="AI50" i="28"/>
  <c r="AH50" i="28"/>
  <c r="AG50" i="28"/>
  <c r="AF50" i="28"/>
  <c r="AE50" i="28"/>
  <c r="AD50" i="28"/>
  <c r="AC50" i="28"/>
  <c r="AB50" i="28"/>
  <c r="AA50" i="28"/>
  <c r="U50" i="28"/>
  <c r="T50" i="28"/>
  <c r="S50" i="28"/>
  <c r="R50" i="28"/>
  <c r="Q50" i="28"/>
  <c r="P50" i="28"/>
  <c r="O50" i="28"/>
  <c r="N50" i="28"/>
  <c r="M50" i="28"/>
  <c r="W50" i="28" s="1"/>
  <c r="L50" i="28"/>
  <c r="V50" i="28" s="1"/>
  <c r="K50" i="28"/>
  <c r="J50" i="28"/>
  <c r="I50" i="28"/>
  <c r="H50" i="28"/>
  <c r="G50" i="28"/>
  <c r="F50" i="28"/>
  <c r="E50" i="28"/>
  <c r="D50" i="28"/>
  <c r="C50" i="28"/>
  <c r="B50" i="28"/>
  <c r="AJ49" i="28"/>
  <c r="AI49" i="28"/>
  <c r="AH49" i="28"/>
  <c r="AG49" i="28"/>
  <c r="AF49" i="28"/>
  <c r="AE49" i="28"/>
  <c r="AD49" i="28"/>
  <c r="AC49" i="28"/>
  <c r="AB49" i="28"/>
  <c r="AA49" i="28"/>
  <c r="U49" i="28"/>
  <c r="T49" i="28"/>
  <c r="S49" i="28"/>
  <c r="R49" i="28"/>
  <c r="Q49" i="28"/>
  <c r="P49" i="28"/>
  <c r="Z49" i="28" s="1"/>
  <c r="O49" i="28"/>
  <c r="N49" i="28"/>
  <c r="M49" i="28"/>
  <c r="W49" i="28" s="1"/>
  <c r="L49" i="28"/>
  <c r="K49" i="28"/>
  <c r="J49" i="28"/>
  <c r="I49" i="28"/>
  <c r="H49" i="28"/>
  <c r="G49" i="28"/>
  <c r="F49" i="28"/>
  <c r="E49" i="28"/>
  <c r="D49" i="28"/>
  <c r="C49" i="28"/>
  <c r="B49" i="28"/>
  <c r="AJ48" i="28"/>
  <c r="AI48" i="28"/>
  <c r="AH48" i="28"/>
  <c r="AG48" i="28"/>
  <c r="AF48" i="28"/>
  <c r="AE48" i="28"/>
  <c r="AD48" i="28"/>
  <c r="AN48" i="28" s="1"/>
  <c r="AC48" i="28"/>
  <c r="AM48" i="28" s="1"/>
  <c r="AB48" i="28"/>
  <c r="AL48" i="28" s="1"/>
  <c r="AA48" i="28"/>
  <c r="U48" i="28"/>
  <c r="T48" i="28"/>
  <c r="S48" i="28"/>
  <c r="R48" i="28"/>
  <c r="Q48" i="28"/>
  <c r="P48" i="28"/>
  <c r="Z48" i="28" s="1"/>
  <c r="O48" i="28"/>
  <c r="Y48" i="28" s="1"/>
  <c r="AS48" i="28" s="1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J47" i="28"/>
  <c r="AI47" i="28"/>
  <c r="AH47" i="28"/>
  <c r="AG47" i="28"/>
  <c r="AF47" i="28"/>
  <c r="AE47" i="28"/>
  <c r="AD47" i="28"/>
  <c r="AC47" i="28"/>
  <c r="AB47" i="28"/>
  <c r="AA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J46" i="28"/>
  <c r="AI46" i="28"/>
  <c r="AH46" i="28"/>
  <c r="AG46" i="28"/>
  <c r="AF46" i="28"/>
  <c r="AE46" i="28"/>
  <c r="AD46" i="28"/>
  <c r="AC46" i="28"/>
  <c r="AB46" i="28"/>
  <c r="AA46" i="28"/>
  <c r="U46" i="28"/>
  <c r="T46" i="28"/>
  <c r="S46" i="28"/>
  <c r="R46" i="28"/>
  <c r="Q46" i="28"/>
  <c r="P46" i="28"/>
  <c r="O46" i="28"/>
  <c r="N46" i="28"/>
  <c r="M46" i="28"/>
  <c r="W46" i="28" s="1"/>
  <c r="L46" i="28"/>
  <c r="V46" i="28" s="1"/>
  <c r="K46" i="28"/>
  <c r="J46" i="28"/>
  <c r="I46" i="28"/>
  <c r="H46" i="28"/>
  <c r="G46" i="28"/>
  <c r="F46" i="28"/>
  <c r="E46" i="28"/>
  <c r="D46" i="28"/>
  <c r="C46" i="28"/>
  <c r="B46" i="28"/>
  <c r="AJ45" i="28"/>
  <c r="AI45" i="28"/>
  <c r="AH45" i="28"/>
  <c r="AG45" i="28"/>
  <c r="AF45" i="28"/>
  <c r="AE45" i="28"/>
  <c r="AD45" i="28"/>
  <c r="AC45" i="28"/>
  <c r="AB45" i="28"/>
  <c r="AA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J44" i="28"/>
  <c r="AI44" i="28"/>
  <c r="AH44" i="28"/>
  <c r="AG44" i="28"/>
  <c r="AF44" i="28"/>
  <c r="AE44" i="28"/>
  <c r="AD44" i="28"/>
  <c r="AC44" i="28"/>
  <c r="AB44" i="28"/>
  <c r="AA44" i="28"/>
  <c r="U44" i="28"/>
  <c r="T44" i="28"/>
  <c r="S44" i="28"/>
  <c r="R44" i="28"/>
  <c r="Q44" i="28"/>
  <c r="P44" i="28"/>
  <c r="O44" i="28"/>
  <c r="Y44" i="28" s="1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J43" i="28"/>
  <c r="AI43" i="28"/>
  <c r="AH43" i="28"/>
  <c r="AG43" i="28"/>
  <c r="AF43" i="28"/>
  <c r="AE43" i="28"/>
  <c r="AD43" i="28"/>
  <c r="AC43" i="28"/>
  <c r="AB43" i="28"/>
  <c r="AA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J42" i="28"/>
  <c r="AI42" i="28"/>
  <c r="AH42" i="28"/>
  <c r="AG42" i="28"/>
  <c r="AF42" i="28"/>
  <c r="AE42" i="28"/>
  <c r="AD42" i="28"/>
  <c r="AC42" i="28"/>
  <c r="AB42" i="28"/>
  <c r="AA42" i="28"/>
  <c r="U42" i="28"/>
  <c r="T42" i="28"/>
  <c r="S42" i="28"/>
  <c r="R42" i="28"/>
  <c r="Q42" i="28"/>
  <c r="P42" i="28"/>
  <c r="O42" i="28"/>
  <c r="N42" i="28"/>
  <c r="M42" i="28"/>
  <c r="L42" i="28"/>
  <c r="V42" i="28" s="1"/>
  <c r="K42" i="28"/>
  <c r="J42" i="28"/>
  <c r="I42" i="28"/>
  <c r="H42" i="28"/>
  <c r="G42" i="28"/>
  <c r="F42" i="28"/>
  <c r="E42" i="28"/>
  <c r="D42" i="28"/>
  <c r="C42" i="28"/>
  <c r="B42" i="28"/>
  <c r="AJ41" i="28"/>
  <c r="AI41" i="28"/>
  <c r="AH41" i="28"/>
  <c r="AG41" i="28"/>
  <c r="AF41" i="28"/>
  <c r="AE41" i="28"/>
  <c r="AD41" i="28"/>
  <c r="AC41" i="28"/>
  <c r="AB41" i="28"/>
  <c r="AA41" i="28"/>
  <c r="U41" i="28"/>
  <c r="T41" i="28"/>
  <c r="S41" i="28"/>
  <c r="R41" i="28"/>
  <c r="AU41" i="28" s="1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J40" i="28"/>
  <c r="AI40" i="28"/>
  <c r="AH40" i="28"/>
  <c r="AG40" i="28"/>
  <c r="AF40" i="28"/>
  <c r="AE40" i="28"/>
  <c r="AD40" i="28"/>
  <c r="AC40" i="28"/>
  <c r="AM40" i="28" s="1"/>
  <c r="AB40" i="28"/>
  <c r="AA40" i="28"/>
  <c r="U40" i="28"/>
  <c r="T40" i="28"/>
  <c r="S40" i="28"/>
  <c r="R40" i="28"/>
  <c r="Q40" i="28"/>
  <c r="P40" i="28"/>
  <c r="O40" i="28"/>
  <c r="Y40" i="28" s="1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J39" i="28"/>
  <c r="AI39" i="28"/>
  <c r="AH39" i="28"/>
  <c r="AG39" i="28"/>
  <c r="AF39" i="28"/>
  <c r="AE39" i="28"/>
  <c r="AD39" i="28"/>
  <c r="AC39" i="28"/>
  <c r="AB39" i="28"/>
  <c r="AL39" i="28" s="1"/>
  <c r="AA39" i="28"/>
  <c r="U39" i="28"/>
  <c r="T39" i="28"/>
  <c r="S39" i="28"/>
  <c r="R39" i="28"/>
  <c r="AU39" i="28" s="1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J38" i="28"/>
  <c r="AI38" i="28"/>
  <c r="AH38" i="28"/>
  <c r="AG38" i="28"/>
  <c r="AF38" i="28"/>
  <c r="AE38" i="28"/>
  <c r="AD38" i="28"/>
  <c r="AC38" i="28"/>
  <c r="AB38" i="28"/>
  <c r="AA38" i="28"/>
  <c r="U38" i="28"/>
  <c r="T38" i="28"/>
  <c r="S38" i="28"/>
  <c r="R38" i="28"/>
  <c r="Q38" i="28"/>
  <c r="P38" i="28"/>
  <c r="O38" i="28"/>
  <c r="N38" i="28"/>
  <c r="M38" i="28"/>
  <c r="L38" i="28"/>
  <c r="V38" i="28" s="1"/>
  <c r="K38" i="28"/>
  <c r="J38" i="28"/>
  <c r="I38" i="28"/>
  <c r="H38" i="28"/>
  <c r="G38" i="28"/>
  <c r="F38" i="28"/>
  <c r="E38" i="28"/>
  <c r="D38" i="28"/>
  <c r="C38" i="28"/>
  <c r="B38" i="28"/>
  <c r="AJ37" i="28"/>
  <c r="AI37" i="28"/>
  <c r="AH37" i="28"/>
  <c r="AG37" i="28"/>
  <c r="AF37" i="28"/>
  <c r="AE37" i="28"/>
  <c r="AD37" i="28"/>
  <c r="AC37" i="28"/>
  <c r="AB37" i="28"/>
  <c r="AA37" i="28"/>
  <c r="U37" i="28"/>
  <c r="T37" i="28"/>
  <c r="S37" i="28"/>
  <c r="R37" i="28"/>
  <c r="AU37" i="28" s="1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J36" i="28"/>
  <c r="AI36" i="28"/>
  <c r="AH36" i="28"/>
  <c r="AG36" i="28"/>
  <c r="AF36" i="28"/>
  <c r="AE36" i="28"/>
  <c r="AD36" i="28"/>
  <c r="AN36" i="28" s="1"/>
  <c r="AC36" i="28"/>
  <c r="AM36" i="28" s="1"/>
  <c r="AB36" i="28"/>
  <c r="AA36" i="28"/>
  <c r="U36" i="28"/>
  <c r="T36" i="28"/>
  <c r="S36" i="28"/>
  <c r="R36" i="28"/>
  <c r="Q36" i="28"/>
  <c r="P36" i="28"/>
  <c r="Z36" i="28" s="1"/>
  <c r="O36" i="28"/>
  <c r="Y36" i="28" s="1"/>
  <c r="AS36" i="28" s="1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J35" i="28"/>
  <c r="AI35" i="28"/>
  <c r="AH35" i="28"/>
  <c r="AG35" i="28"/>
  <c r="AF35" i="28"/>
  <c r="AE35" i="28"/>
  <c r="AD35" i="28"/>
  <c r="AC35" i="28"/>
  <c r="AB35" i="28"/>
  <c r="AL35" i="28" s="1"/>
  <c r="AA35" i="28"/>
  <c r="U35" i="28"/>
  <c r="T35" i="28"/>
  <c r="S35" i="28"/>
  <c r="R35" i="28"/>
  <c r="AU35" i="28" s="1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J34" i="28"/>
  <c r="AI34" i="28"/>
  <c r="AH34" i="28"/>
  <c r="AG34" i="28"/>
  <c r="AF34" i="28"/>
  <c r="AE34" i="28"/>
  <c r="AD34" i="28"/>
  <c r="AC34" i="28"/>
  <c r="AB34" i="28"/>
  <c r="AA34" i="28"/>
  <c r="U34" i="28"/>
  <c r="T34" i="28"/>
  <c r="S34" i="28"/>
  <c r="R34" i="28"/>
  <c r="Q34" i="28"/>
  <c r="P34" i="28"/>
  <c r="O34" i="28"/>
  <c r="N34" i="28"/>
  <c r="M34" i="28"/>
  <c r="L34" i="28"/>
  <c r="V34" i="28" s="1"/>
  <c r="K34" i="28"/>
  <c r="J34" i="28"/>
  <c r="I34" i="28"/>
  <c r="H34" i="28"/>
  <c r="G34" i="28"/>
  <c r="F34" i="28"/>
  <c r="E34" i="28"/>
  <c r="D34" i="28"/>
  <c r="C34" i="28"/>
  <c r="B34" i="28"/>
  <c r="AJ33" i="28"/>
  <c r="AI33" i="28"/>
  <c r="AH33" i="28"/>
  <c r="AG33" i="28"/>
  <c r="AF33" i="28"/>
  <c r="AE33" i="28"/>
  <c r="AD33" i="28"/>
  <c r="AC33" i="28"/>
  <c r="AB33" i="28"/>
  <c r="AA33" i="28"/>
  <c r="U33" i="28"/>
  <c r="T33" i="28"/>
  <c r="S33" i="28"/>
  <c r="R33" i="28"/>
  <c r="AU33" i="28" s="1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J32" i="28"/>
  <c r="AI32" i="28"/>
  <c r="AH32" i="28"/>
  <c r="AG32" i="28"/>
  <c r="AF32" i="28"/>
  <c r="AE32" i="28"/>
  <c r="AD32" i="28"/>
  <c r="AC32" i="28"/>
  <c r="AB32" i="28"/>
  <c r="AA32" i="28"/>
  <c r="U32" i="28"/>
  <c r="T32" i="28"/>
  <c r="S32" i="28"/>
  <c r="R32" i="28"/>
  <c r="Q32" i="28"/>
  <c r="P32" i="28"/>
  <c r="Z32" i="28" s="1"/>
  <c r="O32" i="28"/>
  <c r="Y32" i="28" s="1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J31" i="28"/>
  <c r="AI31" i="28"/>
  <c r="AH31" i="28"/>
  <c r="AG31" i="28"/>
  <c r="AF31" i="28"/>
  <c r="AE31" i="28"/>
  <c r="AD31" i="28"/>
  <c r="AC31" i="28"/>
  <c r="AB31" i="28"/>
  <c r="AL31" i="28" s="1"/>
  <c r="AA31" i="28"/>
  <c r="U31" i="28"/>
  <c r="T31" i="28"/>
  <c r="S31" i="28"/>
  <c r="R31" i="28"/>
  <c r="AU31" i="28" s="1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J30" i="28"/>
  <c r="AI30" i="28"/>
  <c r="AH30" i="28"/>
  <c r="AG30" i="28"/>
  <c r="AF30" i="28"/>
  <c r="AE30" i="28"/>
  <c r="AD30" i="28"/>
  <c r="AC30" i="28"/>
  <c r="AB30" i="28"/>
  <c r="AA30" i="28"/>
  <c r="U30" i="28"/>
  <c r="T30" i="28"/>
  <c r="S30" i="28"/>
  <c r="R30" i="28"/>
  <c r="Q30" i="28"/>
  <c r="P30" i="28"/>
  <c r="O30" i="28"/>
  <c r="N30" i="28"/>
  <c r="M30" i="28"/>
  <c r="L30" i="28"/>
  <c r="V30" i="28" s="1"/>
  <c r="K30" i="28"/>
  <c r="J30" i="28"/>
  <c r="I30" i="28"/>
  <c r="H30" i="28"/>
  <c r="G30" i="28"/>
  <c r="F30" i="28"/>
  <c r="E30" i="28"/>
  <c r="D30" i="28"/>
  <c r="C30" i="28"/>
  <c r="B30" i="28"/>
  <c r="AJ29" i="28"/>
  <c r="AI29" i="28"/>
  <c r="AH29" i="28"/>
  <c r="AG29" i="28"/>
  <c r="AF29" i="28"/>
  <c r="AE29" i="28"/>
  <c r="AD29" i="28"/>
  <c r="AC29" i="28"/>
  <c r="AB29" i="28"/>
  <c r="AA29" i="28"/>
  <c r="U29" i="28"/>
  <c r="T29" i="28"/>
  <c r="S29" i="28"/>
  <c r="R29" i="28"/>
  <c r="Q29" i="28"/>
  <c r="P29" i="28"/>
  <c r="O29" i="28"/>
  <c r="Y29" i="28" s="1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J28" i="28"/>
  <c r="AI28" i="28"/>
  <c r="AH28" i="28"/>
  <c r="AG28" i="28"/>
  <c r="AF28" i="28"/>
  <c r="AE28" i="28"/>
  <c r="AD28" i="28"/>
  <c r="AC28" i="28"/>
  <c r="AB28" i="28"/>
  <c r="AA28" i="28"/>
  <c r="U28" i="28"/>
  <c r="T28" i="28"/>
  <c r="S28" i="28"/>
  <c r="R28" i="28"/>
  <c r="Q28" i="28"/>
  <c r="P28" i="28"/>
  <c r="Z28" i="28" s="1"/>
  <c r="O28" i="28"/>
  <c r="Y28" i="28" s="1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J27" i="28"/>
  <c r="AI27" i="28"/>
  <c r="AH27" i="28"/>
  <c r="AG27" i="28"/>
  <c r="AF27" i="28"/>
  <c r="AE27" i="28"/>
  <c r="AD27" i="28"/>
  <c r="AC27" i="28"/>
  <c r="AB27" i="28"/>
  <c r="AL27" i="28" s="1"/>
  <c r="AA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J26" i="28"/>
  <c r="AI26" i="28"/>
  <c r="AH26" i="28"/>
  <c r="AG26" i="28"/>
  <c r="AF26" i="28"/>
  <c r="AE26" i="28"/>
  <c r="AD26" i="28"/>
  <c r="AC26" i="28"/>
  <c r="AB26" i="28"/>
  <c r="AA26" i="28"/>
  <c r="U26" i="28"/>
  <c r="T26" i="28"/>
  <c r="S26" i="28"/>
  <c r="R26" i="28"/>
  <c r="Q26" i="28"/>
  <c r="P26" i="28"/>
  <c r="O26" i="28"/>
  <c r="N26" i="28"/>
  <c r="M26" i="28"/>
  <c r="L26" i="28"/>
  <c r="V26" i="28" s="1"/>
  <c r="K26" i="28"/>
  <c r="J26" i="28"/>
  <c r="I26" i="28"/>
  <c r="H26" i="28"/>
  <c r="G26" i="28"/>
  <c r="F26" i="28"/>
  <c r="E26" i="28"/>
  <c r="D26" i="28"/>
  <c r="C26" i="28"/>
  <c r="B26" i="28"/>
  <c r="AJ25" i="28"/>
  <c r="AI25" i="28"/>
  <c r="AH25" i="28"/>
  <c r="AG25" i="28"/>
  <c r="AF25" i="28"/>
  <c r="AE25" i="28"/>
  <c r="AD25" i="28"/>
  <c r="AC25" i="28"/>
  <c r="AB25" i="28"/>
  <c r="AA25" i="28"/>
  <c r="U25" i="28"/>
  <c r="T25" i="28"/>
  <c r="S25" i="28"/>
  <c r="R25" i="28"/>
  <c r="Q25" i="28"/>
  <c r="P25" i="28"/>
  <c r="O25" i="28"/>
  <c r="Y25" i="28" s="1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J24" i="28"/>
  <c r="AI24" i="28"/>
  <c r="AH24" i="28"/>
  <c r="AG24" i="28"/>
  <c r="AF24" i="28"/>
  <c r="AE24" i="28"/>
  <c r="AD24" i="28"/>
  <c r="AC24" i="28"/>
  <c r="AB24" i="28"/>
  <c r="AA24" i="28"/>
  <c r="U24" i="28"/>
  <c r="T24" i="28"/>
  <c r="S24" i="28"/>
  <c r="R24" i="28"/>
  <c r="Q24" i="28"/>
  <c r="P24" i="28"/>
  <c r="Z24" i="28" s="1"/>
  <c r="O24" i="28"/>
  <c r="Y24" i="28" s="1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J23" i="28"/>
  <c r="AI23" i="28"/>
  <c r="AH23" i="28"/>
  <c r="AG23" i="28"/>
  <c r="AF23" i="28"/>
  <c r="AE23" i="28"/>
  <c r="AD23" i="28"/>
  <c r="AC23" i="28"/>
  <c r="AB23" i="28"/>
  <c r="AL23" i="28" s="1"/>
  <c r="AA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J22" i="28"/>
  <c r="AI22" i="28"/>
  <c r="AH22" i="28"/>
  <c r="AG22" i="28"/>
  <c r="AF22" i="28"/>
  <c r="AE22" i="28"/>
  <c r="AD22" i="28"/>
  <c r="AC22" i="28"/>
  <c r="AB22" i="28"/>
  <c r="AA22" i="28"/>
  <c r="U22" i="28"/>
  <c r="T22" i="28"/>
  <c r="S22" i="28"/>
  <c r="R22" i="28"/>
  <c r="Q22" i="28"/>
  <c r="P22" i="28"/>
  <c r="O22" i="28"/>
  <c r="N22" i="28"/>
  <c r="M22" i="28"/>
  <c r="L22" i="28"/>
  <c r="V22" i="28" s="1"/>
  <c r="K22" i="28"/>
  <c r="J22" i="28"/>
  <c r="I22" i="28"/>
  <c r="H22" i="28"/>
  <c r="G22" i="28"/>
  <c r="F22" i="28"/>
  <c r="E22" i="28"/>
  <c r="D22" i="28"/>
  <c r="C22" i="28"/>
  <c r="B22" i="28"/>
  <c r="AJ21" i="28"/>
  <c r="AI21" i="28"/>
  <c r="AH21" i="28"/>
  <c r="AG21" i="28"/>
  <c r="AF21" i="28"/>
  <c r="AE21" i="28"/>
  <c r="AD21" i="28"/>
  <c r="AC21" i="28"/>
  <c r="AB21" i="28"/>
  <c r="AA21" i="28"/>
  <c r="U21" i="28"/>
  <c r="T21" i="28"/>
  <c r="S21" i="28"/>
  <c r="R21" i="28"/>
  <c r="AU21" i="28" s="1"/>
  <c r="Q21" i="28"/>
  <c r="P21" i="28"/>
  <c r="O21" i="28"/>
  <c r="Y21" i="28" s="1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J20" i="28"/>
  <c r="AI20" i="28"/>
  <c r="AH20" i="28"/>
  <c r="AG20" i="28"/>
  <c r="AF20" i="28"/>
  <c r="AE20" i="28"/>
  <c r="AD20" i="28"/>
  <c r="AN20" i="28" s="1"/>
  <c r="AC20" i="28"/>
  <c r="AM20" i="28" s="1"/>
  <c r="AB20" i="28"/>
  <c r="AA20" i="28"/>
  <c r="U20" i="28"/>
  <c r="T20" i="28"/>
  <c r="S20" i="28"/>
  <c r="R20" i="28"/>
  <c r="Q20" i="28"/>
  <c r="P20" i="28"/>
  <c r="Z20" i="28" s="1"/>
  <c r="O20" i="28"/>
  <c r="Y20" i="28" s="1"/>
  <c r="AS20" i="28" s="1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J19" i="28"/>
  <c r="AI19" i="28"/>
  <c r="AH19" i="28"/>
  <c r="AG19" i="28"/>
  <c r="AF19" i="28"/>
  <c r="AE19" i="28"/>
  <c r="AD19" i="28"/>
  <c r="AC19" i="28"/>
  <c r="AB19" i="28"/>
  <c r="AL19" i="28" s="1"/>
  <c r="AA19" i="28"/>
  <c r="U19" i="28"/>
  <c r="T19" i="28"/>
  <c r="S19" i="28"/>
  <c r="R19" i="28"/>
  <c r="AU19" i="28" s="1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J18" i="28"/>
  <c r="AI18" i="28"/>
  <c r="AH18" i="28"/>
  <c r="AG18" i="28"/>
  <c r="AF18" i="28"/>
  <c r="AE18" i="28"/>
  <c r="AD18" i="28"/>
  <c r="AC18" i="28"/>
  <c r="AB18" i="28"/>
  <c r="AA18" i="28"/>
  <c r="U18" i="28"/>
  <c r="T18" i="28"/>
  <c r="S18" i="28"/>
  <c r="R18" i="28"/>
  <c r="Q18" i="28"/>
  <c r="P18" i="28"/>
  <c r="O18" i="28"/>
  <c r="N18" i="28"/>
  <c r="M18" i="28"/>
  <c r="L18" i="28"/>
  <c r="V18" i="28" s="1"/>
  <c r="K18" i="28"/>
  <c r="J18" i="28"/>
  <c r="I18" i="28"/>
  <c r="H18" i="28"/>
  <c r="G18" i="28"/>
  <c r="F18" i="28"/>
  <c r="E18" i="28"/>
  <c r="D18" i="28"/>
  <c r="C18" i="28"/>
  <c r="B18" i="28"/>
  <c r="AJ17" i="28"/>
  <c r="AI17" i="28"/>
  <c r="AH17" i="28"/>
  <c r="AG17" i="28"/>
  <c r="AF17" i="28"/>
  <c r="AE17" i="28"/>
  <c r="AD17" i="28"/>
  <c r="AC17" i="28"/>
  <c r="AB17" i="28"/>
  <c r="AA17" i="28"/>
  <c r="U17" i="28"/>
  <c r="T17" i="28"/>
  <c r="S17" i="28"/>
  <c r="R17" i="28"/>
  <c r="AU17" i="28" s="1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J16" i="28"/>
  <c r="AI16" i="28"/>
  <c r="AH16" i="28"/>
  <c r="AG16" i="28"/>
  <c r="AF16" i="28"/>
  <c r="AE16" i="28"/>
  <c r="AD16" i="28"/>
  <c r="AC16" i="28"/>
  <c r="AB16" i="28"/>
  <c r="AA16" i="28"/>
  <c r="U16" i="28"/>
  <c r="T16" i="28"/>
  <c r="S16" i="28"/>
  <c r="R16" i="28"/>
  <c r="Q16" i="28"/>
  <c r="P16" i="28"/>
  <c r="Z16" i="28" s="1"/>
  <c r="O16" i="28"/>
  <c r="Y16" i="28" s="1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J15" i="28"/>
  <c r="AI15" i="28"/>
  <c r="AH15" i="28"/>
  <c r="AG15" i="28"/>
  <c r="AF15" i="28"/>
  <c r="AE15" i="28"/>
  <c r="AD15" i="28"/>
  <c r="AC15" i="28"/>
  <c r="AB15" i="28"/>
  <c r="AL15" i="28" s="1"/>
  <c r="AA15" i="28"/>
  <c r="U15" i="28"/>
  <c r="T15" i="28"/>
  <c r="S15" i="28"/>
  <c r="R15" i="28"/>
  <c r="AU15" i="28" s="1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J14" i="28"/>
  <c r="AI14" i="28"/>
  <c r="AH14" i="28"/>
  <c r="AG14" i="28"/>
  <c r="AF14" i="28"/>
  <c r="AE14" i="28"/>
  <c r="AD14" i="28"/>
  <c r="AC14" i="28"/>
  <c r="AB14" i="28"/>
  <c r="AA14" i="28"/>
  <c r="U14" i="28"/>
  <c r="T14" i="28"/>
  <c r="S14" i="28"/>
  <c r="R14" i="28"/>
  <c r="Q14" i="28"/>
  <c r="P14" i="28"/>
  <c r="Z14" i="28" s="1"/>
  <c r="O14" i="28"/>
  <c r="N14" i="28"/>
  <c r="M14" i="28"/>
  <c r="L14" i="28"/>
  <c r="V14" i="28" s="1"/>
  <c r="K14" i="28"/>
  <c r="J14" i="28"/>
  <c r="I14" i="28"/>
  <c r="H14" i="28"/>
  <c r="G14" i="28"/>
  <c r="F14" i="28"/>
  <c r="E14" i="28"/>
  <c r="D14" i="28"/>
  <c r="C14" i="28"/>
  <c r="B14" i="28"/>
  <c r="AJ13" i="28"/>
  <c r="AI13" i="28"/>
  <c r="AH13" i="28"/>
  <c r="AG13" i="28"/>
  <c r="AF13" i="28"/>
  <c r="AE13" i="28"/>
  <c r="AD13" i="28"/>
  <c r="AC13" i="28"/>
  <c r="AB13" i="28"/>
  <c r="AA13" i="28"/>
  <c r="U13" i="28"/>
  <c r="T13" i="28"/>
  <c r="S13" i="28"/>
  <c r="R13" i="28"/>
  <c r="AU13" i="28" s="1"/>
  <c r="Q13" i="28"/>
  <c r="P13" i="28"/>
  <c r="O13" i="28"/>
  <c r="Y13" i="28" s="1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J12" i="28"/>
  <c r="AI12" i="28"/>
  <c r="AH12" i="28"/>
  <c r="AG12" i="28"/>
  <c r="AF12" i="28"/>
  <c r="AE12" i="28"/>
  <c r="AD12" i="28"/>
  <c r="AC12" i="28"/>
  <c r="AB12" i="28"/>
  <c r="AA12" i="28"/>
  <c r="U12" i="28"/>
  <c r="T12" i="28"/>
  <c r="S12" i="28"/>
  <c r="R12" i="28"/>
  <c r="AU12" i="28" s="1"/>
  <c r="Q12" i="28"/>
  <c r="P12" i="28"/>
  <c r="Z12" i="28" s="1"/>
  <c r="O12" i="28"/>
  <c r="Y12" i="28" s="1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J11" i="28"/>
  <c r="AI11" i="28"/>
  <c r="AH11" i="28"/>
  <c r="AG11" i="28"/>
  <c r="AF11" i="28"/>
  <c r="AE11" i="28"/>
  <c r="AD11" i="28"/>
  <c r="AC11" i="28"/>
  <c r="AB11" i="28"/>
  <c r="AL11" i="28" s="1"/>
  <c r="AA11" i="28"/>
  <c r="U11" i="28"/>
  <c r="T11" i="28"/>
  <c r="S11" i="28"/>
  <c r="R11" i="28"/>
  <c r="AU11" i="28" s="1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J10" i="28"/>
  <c r="AI10" i="28"/>
  <c r="AH10" i="28"/>
  <c r="AG10" i="28"/>
  <c r="AF10" i="28"/>
  <c r="AE10" i="28"/>
  <c r="AD10" i="28"/>
  <c r="AC10" i="28"/>
  <c r="AB10" i="28"/>
  <c r="AA10" i="28"/>
  <c r="U10" i="28"/>
  <c r="T10" i="28"/>
  <c r="S10" i="28"/>
  <c r="R10" i="28"/>
  <c r="Q10" i="28"/>
  <c r="P10" i="28"/>
  <c r="Z10" i="28" s="1"/>
  <c r="O10" i="28"/>
  <c r="N10" i="28"/>
  <c r="M10" i="28"/>
  <c r="L10" i="28"/>
  <c r="V10" i="28" s="1"/>
  <c r="K10" i="28"/>
  <c r="J10" i="28"/>
  <c r="I10" i="28"/>
  <c r="H10" i="28"/>
  <c r="G10" i="28"/>
  <c r="F10" i="28"/>
  <c r="E10" i="28"/>
  <c r="D10" i="28"/>
  <c r="C10" i="28"/>
  <c r="B10" i="28"/>
  <c r="AJ9" i="28"/>
  <c r="AI9" i="28"/>
  <c r="AH9" i="28"/>
  <c r="AG9" i="28"/>
  <c r="AF9" i="28"/>
  <c r="AE9" i="28"/>
  <c r="AD9" i="28"/>
  <c r="AC9" i="28"/>
  <c r="AB9" i="28"/>
  <c r="AA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E8" i="28"/>
  <c r="AO8" i="28" s="1"/>
  <c r="AD8" i="28"/>
  <c r="AN8" i="28" s="1"/>
  <c r="AC8" i="28"/>
  <c r="AB8" i="28"/>
  <c r="AJ8" i="28"/>
  <c r="AI8" i="28"/>
  <c r="AH8" i="28"/>
  <c r="AG8" i="28"/>
  <c r="AV8" i="28" s="1"/>
  <c r="AF8" i="28"/>
  <c r="AA8" i="28"/>
  <c r="K8" i="28"/>
  <c r="J8" i="28"/>
  <c r="I8" i="28"/>
  <c r="H8" i="28"/>
  <c r="G8" i="28"/>
  <c r="U8" i="28"/>
  <c r="T8" i="28"/>
  <c r="S8" i="28"/>
  <c r="R8" i="28"/>
  <c r="Q8" i="28"/>
  <c r="L8" i="28"/>
  <c r="P8" i="28"/>
  <c r="O8" i="28"/>
  <c r="N8" i="28"/>
  <c r="M8" i="28"/>
  <c r="F8" i="28"/>
  <c r="E8" i="28"/>
  <c r="D8" i="28"/>
  <c r="C8" i="28"/>
  <c r="B8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8" i="28"/>
  <c r="A9" i="28"/>
  <c r="A10" i="28"/>
  <c r="X58" i="29"/>
  <c r="X57" i="29"/>
  <c r="X56" i="29"/>
  <c r="X55" i="29"/>
  <c r="X54" i="29"/>
  <c r="X53" i="29"/>
  <c r="X52" i="29"/>
  <c r="X51" i="29"/>
  <c r="X50" i="29"/>
  <c r="X49" i="29"/>
  <c r="X48" i="29"/>
  <c r="X47" i="29"/>
  <c r="X46" i="29"/>
  <c r="X45" i="29"/>
  <c r="U59" i="29"/>
  <c r="V59" i="29" s="1"/>
  <c r="K58" i="29"/>
  <c r="AF58" i="29" s="1"/>
  <c r="J58" i="29"/>
  <c r="AE58" i="29" s="1"/>
  <c r="I58" i="29"/>
  <c r="H58" i="29"/>
  <c r="AD58" i="29" s="1"/>
  <c r="G58" i="29"/>
  <c r="AC58" i="29" s="1"/>
  <c r="F58" i="29"/>
  <c r="AB58" i="29" s="1"/>
  <c r="E58" i="29"/>
  <c r="AA58" i="29" s="1"/>
  <c r="D58" i="29"/>
  <c r="Z58" i="29" s="1"/>
  <c r="C58" i="29"/>
  <c r="Y58" i="29" s="1"/>
  <c r="K57" i="29"/>
  <c r="AF57" i="29" s="1"/>
  <c r="J57" i="29"/>
  <c r="AE57" i="29" s="1"/>
  <c r="I57" i="29"/>
  <c r="H57" i="29"/>
  <c r="AD57" i="29" s="1"/>
  <c r="G57" i="29"/>
  <c r="AC57" i="29" s="1"/>
  <c r="F57" i="29"/>
  <c r="AB57" i="29" s="1"/>
  <c r="E57" i="29"/>
  <c r="AA57" i="29" s="1"/>
  <c r="D57" i="29"/>
  <c r="Z57" i="29" s="1"/>
  <c r="C57" i="29"/>
  <c r="Y57" i="29" s="1"/>
  <c r="K56" i="29"/>
  <c r="AF56" i="29" s="1"/>
  <c r="J56" i="29"/>
  <c r="AE56" i="29" s="1"/>
  <c r="I56" i="29"/>
  <c r="H56" i="29"/>
  <c r="AD56" i="29" s="1"/>
  <c r="G56" i="29"/>
  <c r="AC56" i="29" s="1"/>
  <c r="F56" i="29"/>
  <c r="AB56" i="29" s="1"/>
  <c r="E56" i="29"/>
  <c r="AA56" i="29" s="1"/>
  <c r="D56" i="29"/>
  <c r="Z56" i="29" s="1"/>
  <c r="C56" i="29"/>
  <c r="Y56" i="29" s="1"/>
  <c r="K55" i="29"/>
  <c r="AF55" i="29" s="1"/>
  <c r="J55" i="29"/>
  <c r="AE55" i="29" s="1"/>
  <c r="I55" i="29"/>
  <c r="H55" i="29"/>
  <c r="AD55" i="29" s="1"/>
  <c r="G55" i="29"/>
  <c r="AC55" i="29" s="1"/>
  <c r="F55" i="29"/>
  <c r="AB55" i="29" s="1"/>
  <c r="E55" i="29"/>
  <c r="AA55" i="29" s="1"/>
  <c r="D55" i="29"/>
  <c r="Z55" i="29" s="1"/>
  <c r="C55" i="29"/>
  <c r="Y55" i="29" s="1"/>
  <c r="K54" i="29"/>
  <c r="AF54" i="29" s="1"/>
  <c r="J54" i="29"/>
  <c r="AE54" i="29" s="1"/>
  <c r="I54" i="29"/>
  <c r="H54" i="29"/>
  <c r="AD54" i="29" s="1"/>
  <c r="G54" i="29"/>
  <c r="AC54" i="29" s="1"/>
  <c r="F54" i="29"/>
  <c r="AB54" i="29" s="1"/>
  <c r="E54" i="29"/>
  <c r="AA54" i="29" s="1"/>
  <c r="D54" i="29"/>
  <c r="Z54" i="29" s="1"/>
  <c r="C54" i="29"/>
  <c r="Y54" i="29" s="1"/>
  <c r="K53" i="29"/>
  <c r="AF53" i="29" s="1"/>
  <c r="J53" i="29"/>
  <c r="AE53" i="29" s="1"/>
  <c r="I53" i="29"/>
  <c r="H53" i="29"/>
  <c r="AD53" i="29" s="1"/>
  <c r="G53" i="29"/>
  <c r="AC53" i="29" s="1"/>
  <c r="F53" i="29"/>
  <c r="AB53" i="29" s="1"/>
  <c r="E53" i="29"/>
  <c r="AA53" i="29" s="1"/>
  <c r="D53" i="29"/>
  <c r="Z53" i="29" s="1"/>
  <c r="C53" i="29"/>
  <c r="Y53" i="29" s="1"/>
  <c r="K52" i="29"/>
  <c r="AF52" i="29" s="1"/>
  <c r="J52" i="29"/>
  <c r="AE52" i="29" s="1"/>
  <c r="I52" i="29"/>
  <c r="H52" i="29"/>
  <c r="AD52" i="29" s="1"/>
  <c r="G52" i="29"/>
  <c r="AC52" i="29" s="1"/>
  <c r="F52" i="29"/>
  <c r="AB52" i="29" s="1"/>
  <c r="E52" i="29"/>
  <c r="AA52" i="29" s="1"/>
  <c r="D52" i="29"/>
  <c r="Z52" i="29" s="1"/>
  <c r="C52" i="29"/>
  <c r="Y52" i="29" s="1"/>
  <c r="K51" i="29"/>
  <c r="AF51" i="29" s="1"/>
  <c r="J51" i="29"/>
  <c r="AE51" i="29" s="1"/>
  <c r="I51" i="29"/>
  <c r="H51" i="29"/>
  <c r="AD51" i="29" s="1"/>
  <c r="G51" i="29"/>
  <c r="AC51" i="29" s="1"/>
  <c r="F51" i="29"/>
  <c r="AB51" i="29" s="1"/>
  <c r="E51" i="29"/>
  <c r="AA51" i="29" s="1"/>
  <c r="D51" i="29"/>
  <c r="Z51" i="29" s="1"/>
  <c r="C51" i="29"/>
  <c r="Y51" i="29" s="1"/>
  <c r="K50" i="29"/>
  <c r="AF50" i="29" s="1"/>
  <c r="J50" i="29"/>
  <c r="AE50" i="29" s="1"/>
  <c r="I50" i="29"/>
  <c r="H50" i="29"/>
  <c r="AD50" i="29" s="1"/>
  <c r="G50" i="29"/>
  <c r="AC50" i="29" s="1"/>
  <c r="F50" i="29"/>
  <c r="AB50" i="29" s="1"/>
  <c r="E50" i="29"/>
  <c r="AA50" i="29" s="1"/>
  <c r="D50" i="29"/>
  <c r="Z50" i="29" s="1"/>
  <c r="C50" i="29"/>
  <c r="Y50" i="29" s="1"/>
  <c r="K49" i="29"/>
  <c r="AF49" i="29" s="1"/>
  <c r="J49" i="29"/>
  <c r="AE49" i="29" s="1"/>
  <c r="I49" i="29"/>
  <c r="H49" i="29"/>
  <c r="AD49" i="29" s="1"/>
  <c r="G49" i="29"/>
  <c r="AC49" i="29" s="1"/>
  <c r="F49" i="29"/>
  <c r="AB49" i="29" s="1"/>
  <c r="E49" i="29"/>
  <c r="AA49" i="29" s="1"/>
  <c r="D49" i="29"/>
  <c r="Z49" i="29" s="1"/>
  <c r="C49" i="29"/>
  <c r="Y49" i="29" s="1"/>
  <c r="K48" i="29"/>
  <c r="AF48" i="29" s="1"/>
  <c r="J48" i="29"/>
  <c r="AE48" i="29" s="1"/>
  <c r="I48" i="29"/>
  <c r="H48" i="29"/>
  <c r="AD48" i="29" s="1"/>
  <c r="G48" i="29"/>
  <c r="AC48" i="29" s="1"/>
  <c r="F48" i="29"/>
  <c r="AB48" i="29" s="1"/>
  <c r="E48" i="29"/>
  <c r="AA48" i="29" s="1"/>
  <c r="D48" i="29"/>
  <c r="Z48" i="29" s="1"/>
  <c r="C48" i="29"/>
  <c r="Y48" i="29" s="1"/>
  <c r="K47" i="29"/>
  <c r="AF47" i="29" s="1"/>
  <c r="J47" i="29"/>
  <c r="AE47" i="29" s="1"/>
  <c r="I47" i="29"/>
  <c r="H47" i="29"/>
  <c r="AD47" i="29" s="1"/>
  <c r="G47" i="29"/>
  <c r="AC47" i="29" s="1"/>
  <c r="F47" i="29"/>
  <c r="AB47" i="29" s="1"/>
  <c r="E47" i="29"/>
  <c r="AA47" i="29" s="1"/>
  <c r="D47" i="29"/>
  <c r="Z47" i="29" s="1"/>
  <c r="C47" i="29"/>
  <c r="Y47" i="29" s="1"/>
  <c r="K46" i="29"/>
  <c r="AF46" i="29" s="1"/>
  <c r="J46" i="29"/>
  <c r="AE46" i="29" s="1"/>
  <c r="I46" i="29"/>
  <c r="H46" i="29"/>
  <c r="AD46" i="29" s="1"/>
  <c r="G46" i="29"/>
  <c r="AC46" i="29" s="1"/>
  <c r="F46" i="29"/>
  <c r="AB46" i="29" s="1"/>
  <c r="E46" i="29"/>
  <c r="AA46" i="29" s="1"/>
  <c r="D46" i="29"/>
  <c r="Z46" i="29" s="1"/>
  <c r="C46" i="29"/>
  <c r="Y46" i="29" s="1"/>
  <c r="K45" i="29"/>
  <c r="AF45" i="29" s="1"/>
  <c r="J45" i="29"/>
  <c r="AE45" i="29" s="1"/>
  <c r="I45" i="29"/>
  <c r="H45" i="29"/>
  <c r="AD45" i="29" s="1"/>
  <c r="G45" i="29"/>
  <c r="AC45" i="29" s="1"/>
  <c r="F45" i="29"/>
  <c r="AB45" i="29" s="1"/>
  <c r="E45" i="29"/>
  <c r="AA45" i="29" s="1"/>
  <c r="D45" i="29"/>
  <c r="Z45" i="29" s="1"/>
  <c r="C45" i="29"/>
  <c r="Y45" i="29" s="1"/>
  <c r="K44" i="29"/>
  <c r="AF44" i="29" s="1"/>
  <c r="J44" i="29"/>
  <c r="AE44" i="29" s="1"/>
  <c r="I44" i="29"/>
  <c r="H44" i="29"/>
  <c r="AD44" i="29" s="1"/>
  <c r="G44" i="29"/>
  <c r="AC44" i="29" s="1"/>
  <c r="F44" i="29"/>
  <c r="AB44" i="29" s="1"/>
  <c r="E44" i="29"/>
  <c r="AA44" i="29" s="1"/>
  <c r="D44" i="29"/>
  <c r="Z44" i="29" s="1"/>
  <c r="C44" i="29"/>
  <c r="Y44" i="29" s="1"/>
  <c r="B44" i="29"/>
  <c r="X44" i="29" s="1"/>
  <c r="K43" i="29"/>
  <c r="AF43" i="29" s="1"/>
  <c r="J43" i="29"/>
  <c r="AE43" i="29" s="1"/>
  <c r="I43" i="29"/>
  <c r="H43" i="29"/>
  <c r="AD43" i="29" s="1"/>
  <c r="G43" i="29"/>
  <c r="AC43" i="29" s="1"/>
  <c r="F43" i="29"/>
  <c r="AB43" i="29" s="1"/>
  <c r="E43" i="29"/>
  <c r="AA43" i="29" s="1"/>
  <c r="D43" i="29"/>
  <c r="Z43" i="29" s="1"/>
  <c r="C43" i="29"/>
  <c r="Y43" i="29" s="1"/>
  <c r="B43" i="29"/>
  <c r="X43" i="29" s="1"/>
  <c r="K42" i="29"/>
  <c r="AF42" i="29" s="1"/>
  <c r="J42" i="29"/>
  <c r="AE42" i="29" s="1"/>
  <c r="I42" i="29"/>
  <c r="H42" i="29"/>
  <c r="AD42" i="29" s="1"/>
  <c r="G42" i="29"/>
  <c r="AC42" i="29" s="1"/>
  <c r="F42" i="29"/>
  <c r="AB42" i="29" s="1"/>
  <c r="E42" i="29"/>
  <c r="AA42" i="29" s="1"/>
  <c r="D42" i="29"/>
  <c r="Z42" i="29" s="1"/>
  <c r="C42" i="29"/>
  <c r="Y42" i="29" s="1"/>
  <c r="B42" i="29"/>
  <c r="X42" i="29" s="1"/>
  <c r="K41" i="29"/>
  <c r="AF41" i="29" s="1"/>
  <c r="J41" i="29"/>
  <c r="AE41" i="29" s="1"/>
  <c r="I41" i="29"/>
  <c r="H41" i="29"/>
  <c r="AD41" i="29" s="1"/>
  <c r="G41" i="29"/>
  <c r="AC41" i="29" s="1"/>
  <c r="F41" i="29"/>
  <c r="AB41" i="29" s="1"/>
  <c r="E41" i="29"/>
  <c r="AA41" i="29" s="1"/>
  <c r="D41" i="29"/>
  <c r="Z41" i="29" s="1"/>
  <c r="C41" i="29"/>
  <c r="Y41" i="29" s="1"/>
  <c r="B41" i="29"/>
  <c r="X41" i="29" s="1"/>
  <c r="K40" i="29"/>
  <c r="AF40" i="29" s="1"/>
  <c r="J40" i="29"/>
  <c r="AE40" i="29" s="1"/>
  <c r="I40" i="29"/>
  <c r="H40" i="29"/>
  <c r="AD40" i="29" s="1"/>
  <c r="G40" i="29"/>
  <c r="AC40" i="29" s="1"/>
  <c r="F40" i="29"/>
  <c r="AB40" i="29" s="1"/>
  <c r="E40" i="29"/>
  <c r="AA40" i="29" s="1"/>
  <c r="D40" i="29"/>
  <c r="Z40" i="29" s="1"/>
  <c r="C40" i="29"/>
  <c r="Y40" i="29" s="1"/>
  <c r="B40" i="29"/>
  <c r="X40" i="29" s="1"/>
  <c r="K39" i="29"/>
  <c r="AF39" i="29" s="1"/>
  <c r="J39" i="29"/>
  <c r="AE39" i="29" s="1"/>
  <c r="I39" i="29"/>
  <c r="H39" i="29"/>
  <c r="AD39" i="29" s="1"/>
  <c r="G39" i="29"/>
  <c r="AC39" i="29" s="1"/>
  <c r="F39" i="29"/>
  <c r="AB39" i="29" s="1"/>
  <c r="E39" i="29"/>
  <c r="AA39" i="29" s="1"/>
  <c r="D39" i="29"/>
  <c r="Z39" i="29" s="1"/>
  <c r="C39" i="29"/>
  <c r="Y39" i="29" s="1"/>
  <c r="B39" i="29"/>
  <c r="X39" i="29" s="1"/>
  <c r="K38" i="29"/>
  <c r="AF38" i="29" s="1"/>
  <c r="J38" i="29"/>
  <c r="AE38" i="29" s="1"/>
  <c r="I38" i="29"/>
  <c r="H38" i="29"/>
  <c r="AD38" i="29" s="1"/>
  <c r="G38" i="29"/>
  <c r="AC38" i="29" s="1"/>
  <c r="F38" i="29"/>
  <c r="AB38" i="29" s="1"/>
  <c r="E38" i="29"/>
  <c r="AA38" i="29" s="1"/>
  <c r="D38" i="29"/>
  <c r="Z38" i="29" s="1"/>
  <c r="C38" i="29"/>
  <c r="Y38" i="29" s="1"/>
  <c r="B38" i="29"/>
  <c r="X38" i="29" s="1"/>
  <c r="K37" i="29"/>
  <c r="AF37" i="29" s="1"/>
  <c r="J37" i="29"/>
  <c r="AE37" i="29" s="1"/>
  <c r="I37" i="29"/>
  <c r="H37" i="29"/>
  <c r="AD37" i="29" s="1"/>
  <c r="G37" i="29"/>
  <c r="AC37" i="29" s="1"/>
  <c r="F37" i="29"/>
  <c r="AB37" i="29" s="1"/>
  <c r="E37" i="29"/>
  <c r="AA37" i="29" s="1"/>
  <c r="D37" i="29"/>
  <c r="Z37" i="29" s="1"/>
  <c r="C37" i="29"/>
  <c r="Y37" i="29" s="1"/>
  <c r="B37" i="29"/>
  <c r="X37" i="29" s="1"/>
  <c r="K36" i="29"/>
  <c r="AF36" i="29" s="1"/>
  <c r="J36" i="29"/>
  <c r="AE36" i="29" s="1"/>
  <c r="I36" i="29"/>
  <c r="H36" i="29"/>
  <c r="AD36" i="29" s="1"/>
  <c r="G36" i="29"/>
  <c r="AC36" i="29" s="1"/>
  <c r="F36" i="29"/>
  <c r="AB36" i="29" s="1"/>
  <c r="E36" i="29"/>
  <c r="AA36" i="29" s="1"/>
  <c r="D36" i="29"/>
  <c r="Z36" i="29" s="1"/>
  <c r="C36" i="29"/>
  <c r="Y36" i="29" s="1"/>
  <c r="B36" i="29"/>
  <c r="X36" i="29" s="1"/>
  <c r="K35" i="29"/>
  <c r="AF35" i="29" s="1"/>
  <c r="J35" i="29"/>
  <c r="AE35" i="29" s="1"/>
  <c r="I35" i="29"/>
  <c r="H35" i="29"/>
  <c r="AD35" i="29" s="1"/>
  <c r="G35" i="29"/>
  <c r="AC35" i="29" s="1"/>
  <c r="F35" i="29"/>
  <c r="AB35" i="29" s="1"/>
  <c r="E35" i="29"/>
  <c r="AA35" i="29" s="1"/>
  <c r="D35" i="29"/>
  <c r="Z35" i="29" s="1"/>
  <c r="C35" i="29"/>
  <c r="Y35" i="29" s="1"/>
  <c r="B35" i="29"/>
  <c r="X35" i="29" s="1"/>
  <c r="K34" i="29"/>
  <c r="AF34" i="29" s="1"/>
  <c r="J34" i="29"/>
  <c r="AE34" i="29" s="1"/>
  <c r="I34" i="29"/>
  <c r="H34" i="29"/>
  <c r="AD34" i="29" s="1"/>
  <c r="G34" i="29"/>
  <c r="AC34" i="29" s="1"/>
  <c r="F34" i="29"/>
  <c r="AB34" i="29" s="1"/>
  <c r="E34" i="29"/>
  <c r="AA34" i="29" s="1"/>
  <c r="D34" i="29"/>
  <c r="Z34" i="29" s="1"/>
  <c r="C34" i="29"/>
  <c r="Y34" i="29" s="1"/>
  <c r="B34" i="29"/>
  <c r="X34" i="29" s="1"/>
  <c r="K33" i="29"/>
  <c r="AF33" i="29" s="1"/>
  <c r="J33" i="29"/>
  <c r="AE33" i="29" s="1"/>
  <c r="I33" i="29"/>
  <c r="H33" i="29"/>
  <c r="AD33" i="29" s="1"/>
  <c r="G33" i="29"/>
  <c r="AC33" i="29" s="1"/>
  <c r="F33" i="29"/>
  <c r="AB33" i="29" s="1"/>
  <c r="E33" i="29"/>
  <c r="AA33" i="29" s="1"/>
  <c r="D33" i="29"/>
  <c r="Z33" i="29" s="1"/>
  <c r="C33" i="29"/>
  <c r="Y33" i="29" s="1"/>
  <c r="B33" i="29"/>
  <c r="X33" i="29" s="1"/>
  <c r="K32" i="29"/>
  <c r="AF32" i="29" s="1"/>
  <c r="J32" i="29"/>
  <c r="AE32" i="29" s="1"/>
  <c r="I32" i="29"/>
  <c r="H32" i="29"/>
  <c r="AD32" i="29" s="1"/>
  <c r="G32" i="29"/>
  <c r="AC32" i="29" s="1"/>
  <c r="F32" i="29"/>
  <c r="AB32" i="29" s="1"/>
  <c r="E32" i="29"/>
  <c r="AA32" i="29" s="1"/>
  <c r="D32" i="29"/>
  <c r="Z32" i="29" s="1"/>
  <c r="C32" i="29"/>
  <c r="Y32" i="29" s="1"/>
  <c r="B32" i="29"/>
  <c r="X32" i="29" s="1"/>
  <c r="K31" i="29"/>
  <c r="AF31" i="29" s="1"/>
  <c r="J31" i="29"/>
  <c r="AE31" i="29" s="1"/>
  <c r="I31" i="29"/>
  <c r="H31" i="29"/>
  <c r="AD31" i="29" s="1"/>
  <c r="G31" i="29"/>
  <c r="AC31" i="29" s="1"/>
  <c r="F31" i="29"/>
  <c r="AB31" i="29" s="1"/>
  <c r="E31" i="29"/>
  <c r="AA31" i="29" s="1"/>
  <c r="D31" i="29"/>
  <c r="Z31" i="29" s="1"/>
  <c r="C31" i="29"/>
  <c r="Y31" i="29" s="1"/>
  <c r="B31" i="29"/>
  <c r="X31" i="29" s="1"/>
  <c r="K30" i="29"/>
  <c r="AF30" i="29" s="1"/>
  <c r="J30" i="29"/>
  <c r="AE30" i="29" s="1"/>
  <c r="I30" i="29"/>
  <c r="H30" i="29"/>
  <c r="AD30" i="29" s="1"/>
  <c r="G30" i="29"/>
  <c r="AC30" i="29" s="1"/>
  <c r="F30" i="29"/>
  <c r="AB30" i="29" s="1"/>
  <c r="E30" i="29"/>
  <c r="AA30" i="29" s="1"/>
  <c r="D30" i="29"/>
  <c r="Z30" i="29" s="1"/>
  <c r="C30" i="29"/>
  <c r="Y30" i="29" s="1"/>
  <c r="B30" i="29"/>
  <c r="X30" i="29" s="1"/>
  <c r="K29" i="29"/>
  <c r="AF29" i="29" s="1"/>
  <c r="J29" i="29"/>
  <c r="AE29" i="29" s="1"/>
  <c r="I29" i="29"/>
  <c r="H29" i="29"/>
  <c r="AD29" i="29" s="1"/>
  <c r="G29" i="29"/>
  <c r="AC29" i="29" s="1"/>
  <c r="F29" i="29"/>
  <c r="AB29" i="29" s="1"/>
  <c r="E29" i="29"/>
  <c r="AA29" i="29" s="1"/>
  <c r="D29" i="29"/>
  <c r="Z29" i="29" s="1"/>
  <c r="C29" i="29"/>
  <c r="Y29" i="29" s="1"/>
  <c r="B29" i="29"/>
  <c r="X29" i="29" s="1"/>
  <c r="K28" i="29"/>
  <c r="AF28" i="29" s="1"/>
  <c r="J28" i="29"/>
  <c r="AE28" i="29" s="1"/>
  <c r="I28" i="29"/>
  <c r="H28" i="29"/>
  <c r="AD28" i="29" s="1"/>
  <c r="G28" i="29"/>
  <c r="AC28" i="29" s="1"/>
  <c r="F28" i="29"/>
  <c r="AB28" i="29" s="1"/>
  <c r="E28" i="29"/>
  <c r="AA28" i="29" s="1"/>
  <c r="D28" i="29"/>
  <c r="Z28" i="29" s="1"/>
  <c r="C28" i="29"/>
  <c r="Y28" i="29" s="1"/>
  <c r="B28" i="29"/>
  <c r="X28" i="29" s="1"/>
  <c r="K27" i="29"/>
  <c r="AF27" i="29" s="1"/>
  <c r="J27" i="29"/>
  <c r="AE27" i="29" s="1"/>
  <c r="I27" i="29"/>
  <c r="H27" i="29"/>
  <c r="AD27" i="29" s="1"/>
  <c r="G27" i="29"/>
  <c r="AC27" i="29" s="1"/>
  <c r="F27" i="29"/>
  <c r="AB27" i="29" s="1"/>
  <c r="E27" i="29"/>
  <c r="AA27" i="29" s="1"/>
  <c r="D27" i="29"/>
  <c r="Z27" i="29" s="1"/>
  <c r="C27" i="29"/>
  <c r="Y27" i="29" s="1"/>
  <c r="B27" i="29"/>
  <c r="X27" i="29" s="1"/>
  <c r="K26" i="29"/>
  <c r="AF26" i="29" s="1"/>
  <c r="J26" i="29"/>
  <c r="AE26" i="29" s="1"/>
  <c r="I26" i="29"/>
  <c r="H26" i="29"/>
  <c r="AD26" i="29" s="1"/>
  <c r="G26" i="29"/>
  <c r="AC26" i="29" s="1"/>
  <c r="F26" i="29"/>
  <c r="AB26" i="29" s="1"/>
  <c r="E26" i="29"/>
  <c r="AA26" i="29" s="1"/>
  <c r="D26" i="29"/>
  <c r="Z26" i="29" s="1"/>
  <c r="C26" i="29"/>
  <c r="Y26" i="29" s="1"/>
  <c r="B26" i="29"/>
  <c r="X26" i="29" s="1"/>
  <c r="K25" i="29"/>
  <c r="AF25" i="29" s="1"/>
  <c r="J25" i="29"/>
  <c r="AE25" i="29" s="1"/>
  <c r="I25" i="29"/>
  <c r="H25" i="29"/>
  <c r="AD25" i="29" s="1"/>
  <c r="G25" i="29"/>
  <c r="AC25" i="29" s="1"/>
  <c r="F25" i="29"/>
  <c r="AB25" i="29" s="1"/>
  <c r="E25" i="29"/>
  <c r="AA25" i="29" s="1"/>
  <c r="D25" i="29"/>
  <c r="Z25" i="29" s="1"/>
  <c r="C25" i="29"/>
  <c r="Y25" i="29" s="1"/>
  <c r="B25" i="29"/>
  <c r="X25" i="29" s="1"/>
  <c r="K24" i="29"/>
  <c r="AF24" i="29" s="1"/>
  <c r="J24" i="29"/>
  <c r="AE24" i="29" s="1"/>
  <c r="I24" i="29"/>
  <c r="H24" i="29"/>
  <c r="AD24" i="29" s="1"/>
  <c r="G24" i="29"/>
  <c r="AC24" i="29" s="1"/>
  <c r="F24" i="29"/>
  <c r="AB24" i="29" s="1"/>
  <c r="E24" i="29"/>
  <c r="AA24" i="29" s="1"/>
  <c r="D24" i="29"/>
  <c r="Z24" i="29" s="1"/>
  <c r="C24" i="29"/>
  <c r="Y24" i="29" s="1"/>
  <c r="B24" i="29"/>
  <c r="X24" i="29" s="1"/>
  <c r="K23" i="29"/>
  <c r="AF23" i="29" s="1"/>
  <c r="J23" i="29"/>
  <c r="AE23" i="29" s="1"/>
  <c r="I23" i="29"/>
  <c r="H23" i="29"/>
  <c r="AD23" i="29" s="1"/>
  <c r="G23" i="29"/>
  <c r="AC23" i="29" s="1"/>
  <c r="F23" i="29"/>
  <c r="AB23" i="29" s="1"/>
  <c r="E23" i="29"/>
  <c r="AA23" i="29" s="1"/>
  <c r="D23" i="29"/>
  <c r="Z23" i="29" s="1"/>
  <c r="C23" i="29"/>
  <c r="Y23" i="29" s="1"/>
  <c r="B23" i="29"/>
  <c r="X23" i="29" s="1"/>
  <c r="K22" i="29"/>
  <c r="AF22" i="29" s="1"/>
  <c r="J22" i="29"/>
  <c r="AE22" i="29" s="1"/>
  <c r="I22" i="29"/>
  <c r="H22" i="29"/>
  <c r="AD22" i="29" s="1"/>
  <c r="G22" i="29"/>
  <c r="AC22" i="29" s="1"/>
  <c r="F22" i="29"/>
  <c r="AB22" i="29" s="1"/>
  <c r="E22" i="29"/>
  <c r="AA22" i="29" s="1"/>
  <c r="D22" i="29"/>
  <c r="Z22" i="29" s="1"/>
  <c r="C22" i="29"/>
  <c r="Y22" i="29" s="1"/>
  <c r="B22" i="29"/>
  <c r="X22" i="29" s="1"/>
  <c r="K21" i="29"/>
  <c r="AF21" i="29" s="1"/>
  <c r="J21" i="29"/>
  <c r="AE21" i="29" s="1"/>
  <c r="I21" i="29"/>
  <c r="H21" i="29"/>
  <c r="AD21" i="29" s="1"/>
  <c r="G21" i="29"/>
  <c r="AC21" i="29" s="1"/>
  <c r="F21" i="29"/>
  <c r="AB21" i="29" s="1"/>
  <c r="E21" i="29"/>
  <c r="AA21" i="29" s="1"/>
  <c r="D21" i="29"/>
  <c r="Z21" i="29" s="1"/>
  <c r="C21" i="29"/>
  <c r="Y21" i="29" s="1"/>
  <c r="B21" i="29"/>
  <c r="X21" i="29" s="1"/>
  <c r="K20" i="29"/>
  <c r="AF20" i="29" s="1"/>
  <c r="J20" i="29"/>
  <c r="AE20" i="29" s="1"/>
  <c r="I20" i="29"/>
  <c r="H20" i="29"/>
  <c r="AD20" i="29" s="1"/>
  <c r="G20" i="29"/>
  <c r="AC20" i="29" s="1"/>
  <c r="F20" i="29"/>
  <c r="AB20" i="29" s="1"/>
  <c r="E20" i="29"/>
  <c r="AA20" i="29" s="1"/>
  <c r="D20" i="29"/>
  <c r="Z20" i="29" s="1"/>
  <c r="C20" i="29"/>
  <c r="Y20" i="29" s="1"/>
  <c r="B20" i="29"/>
  <c r="X20" i="29" s="1"/>
  <c r="K19" i="29"/>
  <c r="AF19" i="29" s="1"/>
  <c r="J19" i="29"/>
  <c r="AE19" i="29" s="1"/>
  <c r="I19" i="29"/>
  <c r="H19" i="29"/>
  <c r="AD19" i="29" s="1"/>
  <c r="G19" i="29"/>
  <c r="AC19" i="29" s="1"/>
  <c r="F19" i="29"/>
  <c r="AB19" i="29" s="1"/>
  <c r="E19" i="29"/>
  <c r="AA19" i="29" s="1"/>
  <c r="D19" i="29"/>
  <c r="Z19" i="29" s="1"/>
  <c r="C19" i="29"/>
  <c r="Y19" i="29" s="1"/>
  <c r="B19" i="29"/>
  <c r="X19" i="29" s="1"/>
  <c r="K18" i="29"/>
  <c r="AF18" i="29" s="1"/>
  <c r="J18" i="29"/>
  <c r="AE18" i="29" s="1"/>
  <c r="I18" i="29"/>
  <c r="H18" i="29"/>
  <c r="AD18" i="29" s="1"/>
  <c r="G18" i="29"/>
  <c r="AC18" i="29" s="1"/>
  <c r="F18" i="29"/>
  <c r="AB18" i="29" s="1"/>
  <c r="E18" i="29"/>
  <c r="AA18" i="29" s="1"/>
  <c r="D18" i="29"/>
  <c r="Z18" i="29" s="1"/>
  <c r="C18" i="29"/>
  <c r="Y18" i="29" s="1"/>
  <c r="B18" i="29"/>
  <c r="X18" i="29" s="1"/>
  <c r="K17" i="29"/>
  <c r="AF17" i="29" s="1"/>
  <c r="J17" i="29"/>
  <c r="AE17" i="29" s="1"/>
  <c r="I17" i="29"/>
  <c r="H17" i="29"/>
  <c r="AD17" i="29" s="1"/>
  <c r="G17" i="29"/>
  <c r="AC17" i="29" s="1"/>
  <c r="F17" i="29"/>
  <c r="AB17" i="29" s="1"/>
  <c r="E17" i="29"/>
  <c r="AA17" i="29" s="1"/>
  <c r="D17" i="29"/>
  <c r="Z17" i="29" s="1"/>
  <c r="C17" i="29"/>
  <c r="Y17" i="29" s="1"/>
  <c r="B17" i="29"/>
  <c r="X17" i="29" s="1"/>
  <c r="K16" i="29"/>
  <c r="AF16" i="29" s="1"/>
  <c r="J16" i="29"/>
  <c r="AE16" i="29" s="1"/>
  <c r="I16" i="29"/>
  <c r="H16" i="29"/>
  <c r="AD16" i="29" s="1"/>
  <c r="G16" i="29"/>
  <c r="AC16" i="29" s="1"/>
  <c r="F16" i="29"/>
  <c r="AB16" i="29" s="1"/>
  <c r="E16" i="29"/>
  <c r="AA16" i="29" s="1"/>
  <c r="D16" i="29"/>
  <c r="Z16" i="29" s="1"/>
  <c r="C16" i="29"/>
  <c r="Y16" i="29" s="1"/>
  <c r="B16" i="29"/>
  <c r="X16" i="29" s="1"/>
  <c r="K15" i="29"/>
  <c r="AF15" i="29" s="1"/>
  <c r="J15" i="29"/>
  <c r="AE15" i="29" s="1"/>
  <c r="I15" i="29"/>
  <c r="H15" i="29"/>
  <c r="AD15" i="29" s="1"/>
  <c r="G15" i="29"/>
  <c r="AC15" i="29" s="1"/>
  <c r="F15" i="29"/>
  <c r="AB15" i="29" s="1"/>
  <c r="E15" i="29"/>
  <c r="AA15" i="29" s="1"/>
  <c r="D15" i="29"/>
  <c r="Z15" i="29" s="1"/>
  <c r="C15" i="29"/>
  <c r="Y15" i="29" s="1"/>
  <c r="B15" i="29"/>
  <c r="X15" i="29" s="1"/>
  <c r="K14" i="29"/>
  <c r="AF14" i="29" s="1"/>
  <c r="J14" i="29"/>
  <c r="AE14" i="29" s="1"/>
  <c r="I14" i="29"/>
  <c r="H14" i="29"/>
  <c r="AD14" i="29" s="1"/>
  <c r="G14" i="29"/>
  <c r="AC14" i="29" s="1"/>
  <c r="F14" i="29"/>
  <c r="AB14" i="29" s="1"/>
  <c r="E14" i="29"/>
  <c r="AA14" i="29" s="1"/>
  <c r="D14" i="29"/>
  <c r="Z14" i="29" s="1"/>
  <c r="C14" i="29"/>
  <c r="Y14" i="29" s="1"/>
  <c r="B14" i="29"/>
  <c r="X14" i="29" s="1"/>
  <c r="K13" i="29"/>
  <c r="AF13" i="29" s="1"/>
  <c r="J13" i="29"/>
  <c r="AE13" i="29" s="1"/>
  <c r="I13" i="29"/>
  <c r="H13" i="29"/>
  <c r="AD13" i="29" s="1"/>
  <c r="G13" i="29"/>
  <c r="AC13" i="29" s="1"/>
  <c r="F13" i="29"/>
  <c r="AB13" i="29" s="1"/>
  <c r="E13" i="29"/>
  <c r="AA13" i="29" s="1"/>
  <c r="D13" i="29"/>
  <c r="Z13" i="29" s="1"/>
  <c r="C13" i="29"/>
  <c r="Y13" i="29" s="1"/>
  <c r="B13" i="29"/>
  <c r="X13" i="29" s="1"/>
  <c r="K12" i="29"/>
  <c r="AF12" i="29" s="1"/>
  <c r="J12" i="29"/>
  <c r="AE12" i="29" s="1"/>
  <c r="I12" i="29"/>
  <c r="H12" i="29"/>
  <c r="AD12" i="29" s="1"/>
  <c r="G12" i="29"/>
  <c r="AC12" i="29" s="1"/>
  <c r="F12" i="29"/>
  <c r="AB12" i="29" s="1"/>
  <c r="E12" i="29"/>
  <c r="AA12" i="29" s="1"/>
  <c r="D12" i="29"/>
  <c r="Z12" i="29" s="1"/>
  <c r="C12" i="29"/>
  <c r="Y12" i="29" s="1"/>
  <c r="B12" i="29"/>
  <c r="X12" i="29" s="1"/>
  <c r="K11" i="29"/>
  <c r="AF11" i="29" s="1"/>
  <c r="J11" i="29"/>
  <c r="AE11" i="29" s="1"/>
  <c r="I11" i="29"/>
  <c r="H11" i="29"/>
  <c r="AD11" i="29" s="1"/>
  <c r="G11" i="29"/>
  <c r="AC11" i="29" s="1"/>
  <c r="F11" i="29"/>
  <c r="AB11" i="29" s="1"/>
  <c r="E11" i="29"/>
  <c r="AA11" i="29" s="1"/>
  <c r="D11" i="29"/>
  <c r="Z11" i="29" s="1"/>
  <c r="C11" i="29"/>
  <c r="Y11" i="29" s="1"/>
  <c r="B11" i="29"/>
  <c r="X11" i="29" s="1"/>
  <c r="K10" i="29"/>
  <c r="AF10" i="29" s="1"/>
  <c r="J10" i="29"/>
  <c r="AE10" i="29" s="1"/>
  <c r="I10" i="29"/>
  <c r="H10" i="29"/>
  <c r="AD10" i="29" s="1"/>
  <c r="G10" i="29"/>
  <c r="AC10" i="29" s="1"/>
  <c r="F10" i="29"/>
  <c r="AB10" i="29" s="1"/>
  <c r="E10" i="29"/>
  <c r="AA10" i="29" s="1"/>
  <c r="D10" i="29"/>
  <c r="Z10" i="29" s="1"/>
  <c r="C10" i="29"/>
  <c r="Y10" i="29" s="1"/>
  <c r="B10" i="29"/>
  <c r="X10" i="29" s="1"/>
  <c r="K9" i="29"/>
  <c r="AF9" i="29" s="1"/>
  <c r="J9" i="29"/>
  <c r="AE9" i="29" s="1"/>
  <c r="I9" i="29"/>
  <c r="H9" i="29"/>
  <c r="AD9" i="29" s="1"/>
  <c r="G9" i="29"/>
  <c r="AC9" i="29" s="1"/>
  <c r="F9" i="29"/>
  <c r="AB9" i="29" s="1"/>
  <c r="E9" i="29"/>
  <c r="AA9" i="29" s="1"/>
  <c r="D9" i="29"/>
  <c r="Z9" i="29" s="1"/>
  <c r="C9" i="29"/>
  <c r="Y9" i="29" s="1"/>
  <c r="B9" i="29"/>
  <c r="X9" i="29" s="1"/>
  <c r="K8" i="29"/>
  <c r="AF8" i="29" s="1"/>
  <c r="J8" i="29"/>
  <c r="AE8" i="29" s="1"/>
  <c r="I8" i="29"/>
  <c r="H8" i="29"/>
  <c r="AD8" i="29" s="1"/>
  <c r="G8" i="29"/>
  <c r="AC8" i="29" s="1"/>
  <c r="F8" i="29"/>
  <c r="AB8" i="29" s="1"/>
  <c r="E8" i="29"/>
  <c r="AA8" i="29" s="1"/>
  <c r="D8" i="29"/>
  <c r="Z8" i="29" s="1"/>
  <c r="C8" i="29"/>
  <c r="Y8" i="29" s="1"/>
  <c r="B8" i="29"/>
  <c r="X8" i="29" s="1"/>
  <c r="K7" i="29"/>
  <c r="AF7" i="29" s="1"/>
  <c r="J7" i="29"/>
  <c r="AE7" i="29" s="1"/>
  <c r="I7" i="29"/>
  <c r="H7" i="29"/>
  <c r="AD7" i="29" s="1"/>
  <c r="G7" i="29"/>
  <c r="AC7" i="29" s="1"/>
  <c r="F7" i="29"/>
  <c r="AB7" i="29" s="1"/>
  <c r="E7" i="29"/>
  <c r="AA7" i="29" s="1"/>
  <c r="D7" i="29"/>
  <c r="Z7" i="29" s="1"/>
  <c r="C7" i="29"/>
  <c r="Y7" i="29" s="1"/>
  <c r="B7" i="29"/>
  <c r="X7" i="29" s="1"/>
  <c r="H5" i="29"/>
  <c r="G5" i="29"/>
  <c r="F5" i="29"/>
  <c r="E5" i="29"/>
  <c r="D5" i="29"/>
  <c r="I4" i="29"/>
  <c r="H4" i="29"/>
  <c r="D4" i="29"/>
  <c r="C4" i="29"/>
  <c r="B4" i="29"/>
  <c r="K3" i="29"/>
  <c r="J3" i="29"/>
  <c r="B3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3" i="29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S5" i="1"/>
  <c r="R5" i="1"/>
  <c r="Q5" i="1"/>
  <c r="E4" i="1"/>
  <c r="O21" i="1"/>
  <c r="O20" i="1"/>
  <c r="O19" i="1"/>
  <c r="O18" i="1"/>
  <c r="O17" i="1"/>
  <c r="O16" i="1"/>
  <c r="O15" i="1"/>
  <c r="O14" i="1"/>
  <c r="O13" i="1"/>
  <c r="N21" i="1"/>
  <c r="N20" i="1"/>
  <c r="N19" i="1"/>
  <c r="N18" i="1"/>
  <c r="N17" i="1"/>
  <c r="N16" i="1"/>
  <c r="N15" i="1"/>
  <c r="N14" i="1"/>
  <c r="N13" i="1"/>
  <c r="M7" i="1"/>
  <c r="L9" i="1"/>
  <c r="H12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26" i="1"/>
  <c r="C77" i="1"/>
  <c r="B77" i="1"/>
  <c r="D51" i="1"/>
  <c r="D32" i="1"/>
  <c r="D53" i="1"/>
  <c r="D44" i="1"/>
  <c r="D56" i="1"/>
  <c r="D49" i="1"/>
  <c r="D40" i="1"/>
  <c r="D76" i="1"/>
  <c r="D75" i="1"/>
  <c r="D47" i="1"/>
  <c r="D74" i="1"/>
  <c r="D46" i="1"/>
  <c r="D29" i="1"/>
  <c r="D54" i="1"/>
  <c r="D73" i="1"/>
  <c r="D30" i="1"/>
  <c r="D48" i="1"/>
  <c r="D62" i="1"/>
  <c r="D28" i="1"/>
  <c r="D52" i="1"/>
  <c r="D38" i="1"/>
  <c r="D43" i="1"/>
  <c r="D55" i="1"/>
  <c r="D39" i="1"/>
  <c r="D45" i="1"/>
  <c r="D57" i="1"/>
  <c r="D72" i="1"/>
  <c r="D33" i="1"/>
  <c r="D27" i="1"/>
  <c r="D31" i="1"/>
  <c r="D61" i="1"/>
  <c r="D41" i="1"/>
  <c r="D71" i="1"/>
  <c r="D70" i="1"/>
  <c r="D58" i="1"/>
  <c r="D36" i="1"/>
  <c r="D34" i="1"/>
  <c r="D26" i="1"/>
  <c r="D42" i="1"/>
  <c r="D69" i="1"/>
  <c r="D68" i="1"/>
  <c r="D67" i="1"/>
  <c r="D66" i="1"/>
  <c r="D65" i="1"/>
  <c r="D37" i="1"/>
  <c r="D35" i="1"/>
  <c r="D60" i="1"/>
  <c r="D64" i="1"/>
  <c r="D59" i="1"/>
  <c r="D63" i="1"/>
  <c r="AL43" i="28" l="1"/>
  <c r="AL47" i="28"/>
  <c r="AL51" i="28"/>
  <c r="AU16" i="28"/>
  <c r="AV19" i="28"/>
  <c r="AK20" i="28"/>
  <c r="AV31" i="28"/>
  <c r="AV43" i="28"/>
  <c r="AV55" i="28"/>
  <c r="AL12" i="28"/>
  <c r="AL16" i="28"/>
  <c r="AL20" i="28"/>
  <c r="AL32" i="28"/>
  <c r="AL36" i="28"/>
  <c r="AL40" i="28"/>
  <c r="AL44" i="28"/>
  <c r="AU9" i="28"/>
  <c r="AK9" i="28"/>
  <c r="Y8" i="28"/>
  <c r="AS8" i="28" s="1"/>
  <c r="AU43" i="28"/>
  <c r="W8" i="28"/>
  <c r="AQ8" i="28" s="1"/>
  <c r="AN46" i="28"/>
  <c r="W48" i="28"/>
  <c r="AQ48" i="28" s="1"/>
  <c r="W52" i="28"/>
  <c r="AQ52" i="28" s="1"/>
  <c r="AN54" i="28"/>
  <c r="W56" i="28"/>
  <c r="AU20" i="28"/>
  <c r="AU24" i="28"/>
  <c r="AK44" i="28"/>
  <c r="AH3" i="28"/>
  <c r="AL24" i="28"/>
  <c r="AL28" i="28"/>
  <c r="AI3" i="28"/>
  <c r="AM24" i="28"/>
  <c r="AU25" i="28"/>
  <c r="AU29" i="28"/>
  <c r="AU45" i="28"/>
  <c r="AN24" i="28"/>
  <c r="AN28" i="28"/>
  <c r="AS28" i="28" s="1"/>
  <c r="AN32" i="28"/>
  <c r="AS32" i="28" s="1"/>
  <c r="AN40" i="28"/>
  <c r="AS40" i="28" s="1"/>
  <c r="AN44" i="28"/>
  <c r="AS44" i="28" s="1"/>
  <c r="AO24" i="28"/>
  <c r="AT24" i="28" s="1"/>
  <c r="AO48" i="28"/>
  <c r="AT48" i="28" s="1"/>
  <c r="AK13" i="28"/>
  <c r="AK21" i="28"/>
  <c r="AK25" i="28"/>
  <c r="AK29" i="28"/>
  <c r="AM8" i="28"/>
  <c r="AN9" i="28"/>
  <c r="W11" i="28"/>
  <c r="W15" i="28"/>
  <c r="W19" i="28"/>
  <c r="AN29" i="28"/>
  <c r="AN53" i="28"/>
  <c r="AO9" i="28"/>
  <c r="AO13" i="28"/>
  <c r="AO17" i="28"/>
  <c r="N3" i="28"/>
  <c r="AO21" i="28"/>
  <c r="AO25" i="28"/>
  <c r="AO29" i="28"/>
  <c r="AO33" i="28"/>
  <c r="AO37" i="28"/>
  <c r="AO41" i="28"/>
  <c r="AO45" i="28"/>
  <c r="AO49" i="28"/>
  <c r="AO53" i="28"/>
  <c r="AO57" i="28"/>
  <c r="AT57" i="28" s="1"/>
  <c r="Z8" i="28"/>
  <c r="AT8" i="28" s="1"/>
  <c r="V8" i="28"/>
  <c r="AK10" i="28"/>
  <c r="AP10" i="28" s="1"/>
  <c r="AK14" i="28"/>
  <c r="AK18" i="28"/>
  <c r="AK22" i="28"/>
  <c r="AK26" i="28"/>
  <c r="AK30" i="28"/>
  <c r="AK34" i="28"/>
  <c r="AK54" i="28"/>
  <c r="AK58" i="28"/>
  <c r="AQ11" i="28"/>
  <c r="AM10" i="28"/>
  <c r="AU23" i="28"/>
  <c r="AU27" i="28"/>
  <c r="AM34" i="28"/>
  <c r="AU47" i="28"/>
  <c r="AU51" i="28"/>
  <c r="AU55" i="28"/>
  <c r="AM58" i="28"/>
  <c r="X8" i="28"/>
  <c r="AN18" i="28"/>
  <c r="AN22" i="28"/>
  <c r="AS22" i="28" s="1"/>
  <c r="W24" i="28"/>
  <c r="AQ24" i="28" s="1"/>
  <c r="AN26" i="28"/>
  <c r="AS26" i="28" s="1"/>
  <c r="AN30" i="28"/>
  <c r="AN34" i="28"/>
  <c r="AN38" i="28"/>
  <c r="AN42" i="28"/>
  <c r="AN50" i="28"/>
  <c r="AN58" i="28"/>
  <c r="T3" i="28"/>
  <c r="X24" i="28"/>
  <c r="AO58" i="28"/>
  <c r="AV10" i="28"/>
  <c r="AK11" i="28"/>
  <c r="AV14" i="28"/>
  <c r="AK15" i="28"/>
  <c r="AV18" i="28"/>
  <c r="AK19" i="28"/>
  <c r="AV22" i="28"/>
  <c r="AK23" i="28"/>
  <c r="AP23" i="28" s="1"/>
  <c r="AV26" i="28"/>
  <c r="AK27" i="28"/>
  <c r="AV30" i="28"/>
  <c r="AK31" i="28"/>
  <c r="AV34" i="28"/>
  <c r="AK35" i="28"/>
  <c r="AV38" i="28"/>
  <c r="AK39" i="28"/>
  <c r="Z40" i="28"/>
  <c r="AV42" i="28"/>
  <c r="AK43" i="28"/>
  <c r="Z44" i="28"/>
  <c r="AV46" i="28"/>
  <c r="AK47" i="28"/>
  <c r="AV50" i="28"/>
  <c r="AK51" i="28"/>
  <c r="Z52" i="28"/>
  <c r="AV54" i="28"/>
  <c r="AK55" i="28"/>
  <c r="AV58" i="28"/>
  <c r="AK59" i="28"/>
  <c r="AN13" i="28"/>
  <c r="AQ15" i="28"/>
  <c r="AN17" i="28"/>
  <c r="AQ19" i="28"/>
  <c r="AN21" i="28"/>
  <c r="W23" i="28"/>
  <c r="AQ23" i="28" s="1"/>
  <c r="AN25" i="28"/>
  <c r="AS25" i="28" s="1"/>
  <c r="W27" i="28"/>
  <c r="AQ27" i="28" s="1"/>
  <c r="W31" i="28"/>
  <c r="AQ31" i="28" s="1"/>
  <c r="AN33" i="28"/>
  <c r="AS33" i="28" s="1"/>
  <c r="W35" i="28"/>
  <c r="AN37" i="28"/>
  <c r="AN41" i="28"/>
  <c r="AN45" i="28"/>
  <c r="W47" i="28"/>
  <c r="AQ47" i="28" s="1"/>
  <c r="AN49" i="28"/>
  <c r="AQ51" i="28"/>
  <c r="AQ55" i="28"/>
  <c r="AN57" i="28"/>
  <c r="AU8" i="28"/>
  <c r="O3" i="28"/>
  <c r="AV9" i="28"/>
  <c r="AV13" i="28"/>
  <c r="AV17" i="28"/>
  <c r="AV21" i="28"/>
  <c r="AV25" i="28"/>
  <c r="AV29" i="28"/>
  <c r="AV33" i="28"/>
  <c r="AV37" i="28"/>
  <c r="AK38" i="28"/>
  <c r="AP38" i="28" s="1"/>
  <c r="AV41" i="28"/>
  <c r="AK42" i="28"/>
  <c r="AV45" i="28"/>
  <c r="AK46" i="28"/>
  <c r="AP46" i="28" s="1"/>
  <c r="AV49" i="28"/>
  <c r="AK50" i="28"/>
  <c r="AV53" i="28"/>
  <c r="AV57" i="28"/>
  <c r="AL10" i="28"/>
  <c r="AL14" i="28"/>
  <c r="AL18" i="28"/>
  <c r="AL22" i="28"/>
  <c r="AL26" i="28"/>
  <c r="AL30" i="28"/>
  <c r="AL34" i="28"/>
  <c r="AL38" i="28"/>
  <c r="AL42" i="28"/>
  <c r="AL46" i="28"/>
  <c r="AL50" i="28"/>
  <c r="AQ50" i="28" s="1"/>
  <c r="AL54" i="28"/>
  <c r="AL58" i="28"/>
  <c r="AQ58" i="28" s="1"/>
  <c r="AM14" i="28"/>
  <c r="AM18" i="28"/>
  <c r="AM22" i="28"/>
  <c r="AM26" i="28"/>
  <c r="AM30" i="28"/>
  <c r="V36" i="28"/>
  <c r="AM38" i="28"/>
  <c r="V40" i="28"/>
  <c r="AM42" i="28"/>
  <c r="V44" i="28"/>
  <c r="AP44" i="28" s="1"/>
  <c r="AM46" i="28"/>
  <c r="AM50" i="28"/>
  <c r="AM54" i="28"/>
  <c r="AN10" i="28"/>
  <c r="AN14" i="28"/>
  <c r="S3" i="28"/>
  <c r="AQ56" i="28"/>
  <c r="AO10" i="28"/>
  <c r="AT10" i="28" s="1"/>
  <c r="X12" i="28"/>
  <c r="AO14" i="28"/>
  <c r="X16" i="28"/>
  <c r="AO18" i="28"/>
  <c r="X20" i="28"/>
  <c r="AR20" i="28" s="1"/>
  <c r="AO22" i="28"/>
  <c r="AO26" i="28"/>
  <c r="X28" i="28"/>
  <c r="AO30" i="28"/>
  <c r="X32" i="28"/>
  <c r="AO34" i="28"/>
  <c r="X36" i="28"/>
  <c r="AR36" i="28" s="1"/>
  <c r="AO38" i="28"/>
  <c r="X40" i="28"/>
  <c r="AR40" i="28" s="1"/>
  <c r="AO42" i="28"/>
  <c r="X44" i="28"/>
  <c r="AO46" i="28"/>
  <c r="X48" i="28"/>
  <c r="AR48" i="28" s="1"/>
  <c r="AO50" i="28"/>
  <c r="X52" i="28"/>
  <c r="AR52" i="28" s="1"/>
  <c r="AO54" i="28"/>
  <c r="X56" i="28"/>
  <c r="AR56" i="28" s="1"/>
  <c r="Y52" i="28"/>
  <c r="AS52" i="28" s="1"/>
  <c r="V9" i="28"/>
  <c r="AM11" i="28"/>
  <c r="V13" i="28"/>
  <c r="AM15" i="28"/>
  <c r="V17" i="28"/>
  <c r="AM19" i="28"/>
  <c r="V21" i="28"/>
  <c r="AM23" i="28"/>
  <c r="V25" i="28"/>
  <c r="AM27" i="28"/>
  <c r="AU28" i="28"/>
  <c r="V29" i="28"/>
  <c r="AM31" i="28"/>
  <c r="AU32" i="28"/>
  <c r="V33" i="28"/>
  <c r="AM35" i="28"/>
  <c r="AU36" i="28"/>
  <c r="V37" i="28"/>
  <c r="AM39" i="28"/>
  <c r="AU40" i="28"/>
  <c r="V41" i="28"/>
  <c r="AM43" i="28"/>
  <c r="AU44" i="28"/>
  <c r="V45" i="28"/>
  <c r="AM47" i="28"/>
  <c r="AU48" i="28"/>
  <c r="V49" i="28"/>
  <c r="AM51" i="28"/>
  <c r="AU52" i="28"/>
  <c r="V53" i="28"/>
  <c r="AM55" i="28"/>
  <c r="AU56" i="28"/>
  <c r="V57" i="28"/>
  <c r="AM59" i="28"/>
  <c r="W9" i="28"/>
  <c r="AN11" i="28"/>
  <c r="W13" i="28"/>
  <c r="AN15" i="28"/>
  <c r="W17" i="28"/>
  <c r="AN19" i="28"/>
  <c r="W21" i="28"/>
  <c r="AN23" i="28"/>
  <c r="W25" i="28"/>
  <c r="AN27" i="28"/>
  <c r="W29" i="28"/>
  <c r="AN31" i="28"/>
  <c r="W33" i="28"/>
  <c r="AN35" i="28"/>
  <c r="AN39" i="28"/>
  <c r="AN43" i="28"/>
  <c r="W45" i="28"/>
  <c r="AN47" i="28"/>
  <c r="AN51" i="28"/>
  <c r="AN55" i="28"/>
  <c r="AN59" i="28"/>
  <c r="AO11" i="28"/>
  <c r="AO15" i="28"/>
  <c r="AO19" i="28"/>
  <c r="AO23" i="28"/>
  <c r="AO27" i="28"/>
  <c r="AO31" i="28"/>
  <c r="AO35" i="28"/>
  <c r="AO39" i="28"/>
  <c r="AO43" i="28"/>
  <c r="AO47" i="28"/>
  <c r="AO51" i="28"/>
  <c r="AO55" i="28"/>
  <c r="AO59" i="28"/>
  <c r="AS29" i="28"/>
  <c r="Y33" i="28"/>
  <c r="Y37" i="28"/>
  <c r="AS37" i="28" s="1"/>
  <c r="Y41" i="28"/>
  <c r="AS41" i="28" s="1"/>
  <c r="Y45" i="28"/>
  <c r="AS45" i="28" s="1"/>
  <c r="Y49" i="28"/>
  <c r="Y53" i="28"/>
  <c r="AS53" i="28" s="1"/>
  <c r="Y57" i="28"/>
  <c r="AS57" i="28" s="1"/>
  <c r="AK8" i="28"/>
  <c r="AV11" i="28"/>
  <c r="AK12" i="28"/>
  <c r="AV15" i="28"/>
  <c r="AK16" i="28"/>
  <c r="AG3" i="28"/>
  <c r="Z21" i="28"/>
  <c r="AT21" i="28" s="1"/>
  <c r="AV23" i="28"/>
  <c r="AK24" i="28"/>
  <c r="AV27" i="28"/>
  <c r="AK28" i="28"/>
  <c r="AK32" i="28"/>
  <c r="AV35" i="28"/>
  <c r="AK36" i="28"/>
  <c r="AV39" i="28"/>
  <c r="AK40" i="28"/>
  <c r="AV47" i="28"/>
  <c r="AK48" i="28"/>
  <c r="AV51" i="28"/>
  <c r="AV59" i="28"/>
  <c r="AM12" i="28"/>
  <c r="AM16" i="28"/>
  <c r="AM28" i="28"/>
  <c r="AM32" i="28"/>
  <c r="AM44" i="28"/>
  <c r="AU49" i="28"/>
  <c r="AU53" i="28"/>
  <c r="AU57" i="28"/>
  <c r="AN12" i="28"/>
  <c r="AS12" i="28" s="1"/>
  <c r="AN16" i="28"/>
  <c r="AS16" i="28" s="1"/>
  <c r="AO12" i="28"/>
  <c r="AT12" i="28" s="1"/>
  <c r="AO16" i="28"/>
  <c r="AT16" i="28" s="1"/>
  <c r="H3" i="28"/>
  <c r="AO20" i="28"/>
  <c r="AT20" i="28" s="1"/>
  <c r="AO28" i="28"/>
  <c r="AO32" i="28"/>
  <c r="AO36" i="28"/>
  <c r="AT36" i="28" s="1"/>
  <c r="AO40" i="28"/>
  <c r="AT40" i="28" s="1"/>
  <c r="AO44" i="28"/>
  <c r="AT44" i="28" s="1"/>
  <c r="AO52" i="28"/>
  <c r="AT52" i="28" s="1"/>
  <c r="AO56" i="28"/>
  <c r="X58" i="28"/>
  <c r="AT32" i="28"/>
  <c r="Y10" i="28"/>
  <c r="AS10" i="28" s="1"/>
  <c r="Y14" i="28"/>
  <c r="Y18" i="28"/>
  <c r="AS18" i="28" s="1"/>
  <c r="I3" i="28"/>
  <c r="Y22" i="28"/>
  <c r="Y26" i="28"/>
  <c r="Y30" i="28"/>
  <c r="Y34" i="28"/>
  <c r="Y38" i="28"/>
  <c r="Y42" i="28"/>
  <c r="AS42" i="28" s="1"/>
  <c r="Y46" i="28"/>
  <c r="AS46" i="28" s="1"/>
  <c r="Y50" i="28"/>
  <c r="AS50" i="28" s="1"/>
  <c r="Y54" i="28"/>
  <c r="AS54" i="28" s="1"/>
  <c r="Y58" i="28"/>
  <c r="AS58" i="28" s="1"/>
  <c r="AT28" i="28"/>
  <c r="AL8" i="28"/>
  <c r="AV12" i="28"/>
  <c r="AV16" i="28"/>
  <c r="AK17" i="28"/>
  <c r="J3" i="28"/>
  <c r="AV20" i="28"/>
  <c r="AV24" i="28"/>
  <c r="AV28" i="28"/>
  <c r="AV32" i="28"/>
  <c r="AK33" i="28"/>
  <c r="AV36" i="28"/>
  <c r="AK37" i="28"/>
  <c r="AV40" i="28"/>
  <c r="AK41" i="28"/>
  <c r="AV44" i="28"/>
  <c r="AK45" i="28"/>
  <c r="Z46" i="28"/>
  <c r="AT46" i="28" s="1"/>
  <c r="AV48" i="28"/>
  <c r="AK49" i="28"/>
  <c r="Z50" i="28"/>
  <c r="AV52" i="28"/>
  <c r="AK53" i="28"/>
  <c r="AV56" i="28"/>
  <c r="AK57" i="28"/>
  <c r="AL9" i="28"/>
  <c r="AL13" i="28"/>
  <c r="AL17" i="28"/>
  <c r="AL21" i="28"/>
  <c r="AL25" i="28"/>
  <c r="AL29" i="28"/>
  <c r="AL33" i="28"/>
  <c r="AL37" i="28"/>
  <c r="AL41" i="28"/>
  <c r="AL45" i="28"/>
  <c r="AL49" i="28"/>
  <c r="AQ49" i="28" s="1"/>
  <c r="AL53" i="28"/>
  <c r="AQ53" i="28" s="1"/>
  <c r="AL57" i="28"/>
  <c r="AQ57" i="28" s="1"/>
  <c r="AQ35" i="28"/>
  <c r="AM9" i="28"/>
  <c r="AU10" i="28"/>
  <c r="V11" i="28"/>
  <c r="AP11" i="28" s="1"/>
  <c r="AM13" i="28"/>
  <c r="AU14" i="28"/>
  <c r="V15" i="28"/>
  <c r="AP15" i="28" s="1"/>
  <c r="AM17" i="28"/>
  <c r="AU18" i="28"/>
  <c r="V19" i="28"/>
  <c r="AM21" i="28"/>
  <c r="AU22" i="28"/>
  <c r="V23" i="28"/>
  <c r="AM25" i="28"/>
  <c r="AU26" i="28"/>
  <c r="V27" i="28"/>
  <c r="AP27" i="28" s="1"/>
  <c r="AM29" i="28"/>
  <c r="AU30" i="28"/>
  <c r="V31" i="28"/>
  <c r="AM33" i="28"/>
  <c r="AU34" i="28"/>
  <c r="V35" i="28"/>
  <c r="AM37" i="28"/>
  <c r="AU38" i="28"/>
  <c r="V39" i="28"/>
  <c r="AP39" i="28" s="1"/>
  <c r="AM41" i="28"/>
  <c r="AU42" i="28"/>
  <c r="V43" i="28"/>
  <c r="AP43" i="28" s="1"/>
  <c r="AM45" i="28"/>
  <c r="AU46" i="28"/>
  <c r="AM49" i="28"/>
  <c r="AU50" i="28"/>
  <c r="AM53" i="28"/>
  <c r="AU54" i="28"/>
  <c r="AM57" i="28"/>
  <c r="AU58" i="28"/>
  <c r="AU3" i="28"/>
  <c r="AR24" i="28"/>
  <c r="AV3" i="28"/>
  <c r="AS24" i="28"/>
  <c r="AL3" i="28"/>
  <c r="AS13" i="28"/>
  <c r="AS21" i="28"/>
  <c r="AT49" i="28"/>
  <c r="AP14" i="28"/>
  <c r="AP18" i="28"/>
  <c r="AP22" i="28"/>
  <c r="AP26" i="28"/>
  <c r="AP30" i="28"/>
  <c r="AP34" i="28"/>
  <c r="AP42" i="28"/>
  <c r="AP50" i="28"/>
  <c r="AP54" i="28"/>
  <c r="AP58" i="28"/>
  <c r="AQ46" i="28"/>
  <c r="AQ54" i="28"/>
  <c r="AS38" i="28"/>
  <c r="AT14" i="28"/>
  <c r="Y56" i="28"/>
  <c r="AS56" i="28" s="1"/>
  <c r="Z56" i="28"/>
  <c r="AT56" i="28" s="1"/>
  <c r="W37" i="28"/>
  <c r="AQ37" i="28" s="1"/>
  <c r="W41" i="28"/>
  <c r="AQ41" i="28" s="1"/>
  <c r="X9" i="28"/>
  <c r="AR9" i="28" s="1"/>
  <c r="X13" i="28"/>
  <c r="AR13" i="28" s="1"/>
  <c r="X17" i="28"/>
  <c r="X21" i="28"/>
  <c r="X25" i="28"/>
  <c r="X29" i="28"/>
  <c r="X33" i="28"/>
  <c r="X37" i="28"/>
  <c r="X41" i="28"/>
  <c r="X45" i="28"/>
  <c r="X49" i="28"/>
  <c r="X53" i="28"/>
  <c r="X57" i="28"/>
  <c r="Y9" i="28"/>
  <c r="AS9" i="28" s="1"/>
  <c r="Y17" i="28"/>
  <c r="AS17" i="28" s="1"/>
  <c r="Z9" i="28"/>
  <c r="AT9" i="28" s="1"/>
  <c r="Z13" i="28"/>
  <c r="AT13" i="28" s="1"/>
  <c r="Z17" i="28"/>
  <c r="AT17" i="28" s="1"/>
  <c r="Z25" i="28"/>
  <c r="AT25" i="28" s="1"/>
  <c r="Z29" i="28"/>
  <c r="AT29" i="28" s="1"/>
  <c r="Z33" i="28"/>
  <c r="AT33" i="28" s="1"/>
  <c r="Z37" i="28"/>
  <c r="AT37" i="28" s="1"/>
  <c r="Z41" i="28"/>
  <c r="AT41" i="28" s="1"/>
  <c r="Z45" i="28"/>
  <c r="AT45" i="28" s="1"/>
  <c r="Z53" i="28"/>
  <c r="AT53" i="28" s="1"/>
  <c r="W10" i="28"/>
  <c r="AQ10" i="28" s="1"/>
  <c r="W14" i="28"/>
  <c r="W18" i="28"/>
  <c r="W22" i="28"/>
  <c r="W26" i="28"/>
  <c r="W30" i="28"/>
  <c r="W34" i="28"/>
  <c r="W38" i="28"/>
  <c r="W42" i="28"/>
  <c r="AQ42" i="28" s="1"/>
  <c r="X10" i="28"/>
  <c r="AR10" i="28" s="1"/>
  <c r="X14" i="28"/>
  <c r="X18" i="28"/>
  <c r="X22" i="28"/>
  <c r="X26" i="28"/>
  <c r="X30" i="28"/>
  <c r="AR30" i="28" s="1"/>
  <c r="X34" i="28"/>
  <c r="AR34" i="28" s="1"/>
  <c r="X38" i="28"/>
  <c r="X42" i="28"/>
  <c r="AR42" i="28" s="1"/>
  <c r="X46" i="28"/>
  <c r="AR46" i="28" s="1"/>
  <c r="X50" i="28"/>
  <c r="AR50" i="28" s="1"/>
  <c r="X54" i="28"/>
  <c r="AR54" i="28" s="1"/>
  <c r="M3" i="28"/>
  <c r="Z18" i="28"/>
  <c r="Z22" i="28"/>
  <c r="AT22" i="28" s="1"/>
  <c r="Z26" i="28"/>
  <c r="AT26" i="28" s="1"/>
  <c r="Z30" i="28"/>
  <c r="Z34" i="28"/>
  <c r="AT34" i="28" s="1"/>
  <c r="Z38" i="28"/>
  <c r="Z42" i="28"/>
  <c r="Z54" i="28"/>
  <c r="AT54" i="28" s="1"/>
  <c r="Z58" i="28"/>
  <c r="AT58" i="28" s="1"/>
  <c r="V47" i="28"/>
  <c r="V51" i="28"/>
  <c r="AP51" i="28" s="1"/>
  <c r="V55" i="28"/>
  <c r="AP55" i="28" s="1"/>
  <c r="V59" i="28"/>
  <c r="AP59" i="28" s="1"/>
  <c r="AB3" i="28"/>
  <c r="W39" i="28"/>
  <c r="AQ39" i="28" s="1"/>
  <c r="W43" i="28"/>
  <c r="AQ43" i="28" s="1"/>
  <c r="AC3" i="28"/>
  <c r="X11" i="28"/>
  <c r="AR11" i="28" s="1"/>
  <c r="X15" i="28"/>
  <c r="X19" i="28"/>
  <c r="X23" i="28"/>
  <c r="AR23" i="28" s="1"/>
  <c r="X27" i="28"/>
  <c r="AR27" i="28" s="1"/>
  <c r="X31" i="28"/>
  <c r="AR31" i="28" s="1"/>
  <c r="X35" i="28"/>
  <c r="AR35" i="28" s="1"/>
  <c r="X39" i="28"/>
  <c r="AR39" i="28" s="1"/>
  <c r="X43" i="28"/>
  <c r="AR43" i="28" s="1"/>
  <c r="X47" i="28"/>
  <c r="AR47" i="28" s="1"/>
  <c r="X51" i="28"/>
  <c r="X55" i="28"/>
  <c r="AR55" i="28" s="1"/>
  <c r="X59" i="28"/>
  <c r="AD3" i="28"/>
  <c r="Y11" i="28"/>
  <c r="Y15" i="28"/>
  <c r="Y19" i="28"/>
  <c r="Y23" i="28"/>
  <c r="Y27" i="28"/>
  <c r="Y31" i="28"/>
  <c r="AS31" i="28" s="1"/>
  <c r="Y35" i="28"/>
  <c r="AS35" i="28" s="1"/>
  <c r="Y39" i="28"/>
  <c r="AS39" i="28" s="1"/>
  <c r="Y43" i="28"/>
  <c r="AS43" i="28" s="1"/>
  <c r="Y47" i="28"/>
  <c r="Y51" i="28"/>
  <c r="Y55" i="28"/>
  <c r="AS55" i="28" s="1"/>
  <c r="Y59" i="28"/>
  <c r="AS59" i="28" s="1"/>
  <c r="R3" i="28"/>
  <c r="Z11" i="28"/>
  <c r="AT11" i="28" s="1"/>
  <c r="Z15" i="28"/>
  <c r="AT15" i="28" s="1"/>
  <c r="Z19" i="28"/>
  <c r="AT19" i="28" s="1"/>
  <c r="Z23" i="28"/>
  <c r="Z27" i="28"/>
  <c r="Z31" i="28"/>
  <c r="AT31" i="28" s="1"/>
  <c r="Z35" i="28"/>
  <c r="Z39" i="28"/>
  <c r="Z43" i="28"/>
  <c r="Z47" i="28"/>
  <c r="Z51" i="28"/>
  <c r="AT51" i="28" s="1"/>
  <c r="Z55" i="28"/>
  <c r="Z59" i="28"/>
  <c r="V12" i="28"/>
  <c r="V16" i="28"/>
  <c r="AP16" i="28" s="1"/>
  <c r="V20" i="28"/>
  <c r="AP20" i="28" s="1"/>
  <c r="V24" i="28"/>
  <c r="V28" i="28"/>
  <c r="V32" i="28"/>
  <c r="V48" i="28"/>
  <c r="AP48" i="28" s="1"/>
  <c r="V52" i="28"/>
  <c r="AP52" i="28" s="1"/>
  <c r="V56" i="28"/>
  <c r="AP56" i="28" s="1"/>
  <c r="W12" i="28"/>
  <c r="AQ12" i="28" s="1"/>
  <c r="W16" i="28"/>
  <c r="AQ16" i="28" s="1"/>
  <c r="W20" i="28"/>
  <c r="AQ20" i="28" s="1"/>
  <c r="W28" i="28"/>
  <c r="AQ28" i="28" s="1"/>
  <c r="W32" i="28"/>
  <c r="AQ32" i="28" s="1"/>
  <c r="W36" i="28"/>
  <c r="AQ36" i="28" s="1"/>
  <c r="W40" i="28"/>
  <c r="AQ40" i="28" s="1"/>
  <c r="W44" i="28"/>
  <c r="AQ44" i="28" s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I12" i="1"/>
  <c r="I11" i="1"/>
  <c r="I10" i="1"/>
  <c r="I9" i="1"/>
  <c r="I8" i="1"/>
  <c r="I7" i="1"/>
  <c r="I6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77" i="1"/>
  <c r="AS30" i="28" l="1"/>
  <c r="AP8" i="28"/>
  <c r="AT27" i="28"/>
  <c r="AT23" i="28"/>
  <c r="AP17" i="28"/>
  <c r="AP13" i="28"/>
  <c r="AR38" i="28"/>
  <c r="AP35" i="28"/>
  <c r="AS14" i="28"/>
  <c r="AP9" i="28"/>
  <c r="AR26" i="28"/>
  <c r="AR22" i="28"/>
  <c r="AR58" i="28"/>
  <c r="AP41" i="28"/>
  <c r="AP12" i="28"/>
  <c r="AP47" i="28"/>
  <c r="AN3" i="28"/>
  <c r="AP19" i="28"/>
  <c r="AS34" i="28"/>
  <c r="AT18" i="28"/>
  <c r="AP31" i="28"/>
  <c r="AR15" i="28"/>
  <c r="AS51" i="28"/>
  <c r="AQ29" i="28"/>
  <c r="AS47" i="28"/>
  <c r="AQ25" i="28"/>
  <c r="AP37" i="28"/>
  <c r="AR18" i="28"/>
  <c r="AQ21" i="28"/>
  <c r="AR44" i="28"/>
  <c r="AR14" i="28"/>
  <c r="AQ17" i="28"/>
  <c r="AP33" i="28"/>
  <c r="AT50" i="28"/>
  <c r="AT59" i="28"/>
  <c r="AQ38" i="28"/>
  <c r="AP49" i="28"/>
  <c r="AQ13" i="28"/>
  <c r="AS49" i="28"/>
  <c r="AT55" i="28"/>
  <c r="AQ34" i="28"/>
  <c r="AP29" i="28"/>
  <c r="AQ9" i="28"/>
  <c r="AP36" i="28"/>
  <c r="AP25" i="28"/>
  <c r="AT39" i="28"/>
  <c r="AQ18" i="28"/>
  <c r="AT35" i="28"/>
  <c r="AR51" i="28"/>
  <c r="AT30" i="28"/>
  <c r="AQ14" i="28"/>
  <c r="AR17" i="28"/>
  <c r="AP21" i="28"/>
  <c r="AR32" i="28"/>
  <c r="AP57" i="28"/>
  <c r="AR28" i="28"/>
  <c r="AP32" i="28"/>
  <c r="AP28" i="28"/>
  <c r="AP24" i="28"/>
  <c r="AR57" i="28"/>
  <c r="AP53" i="28"/>
  <c r="AM3" i="28"/>
  <c r="AR53" i="28"/>
  <c r="AR21" i="28"/>
  <c r="AS27" i="28"/>
  <c r="AR49" i="28"/>
  <c r="AR16" i="28"/>
  <c r="AS23" i="28"/>
  <c r="AR45" i="28"/>
  <c r="AQ45" i="28"/>
  <c r="AR41" i="28"/>
  <c r="AR12" i="28"/>
  <c r="AS15" i="28"/>
  <c r="AR37" i="28"/>
  <c r="AS11" i="28"/>
  <c r="AQ30" i="28"/>
  <c r="AR33" i="28"/>
  <c r="AP40" i="28"/>
  <c r="AP45" i="28"/>
  <c r="AT47" i="28"/>
  <c r="AT42" i="28"/>
  <c r="AQ26" i="28"/>
  <c r="AR29" i="28"/>
  <c r="AQ33" i="28"/>
  <c r="AT43" i="28"/>
  <c r="AR59" i="28"/>
  <c r="AT38" i="28"/>
  <c r="AQ22" i="28"/>
  <c r="AR25" i="28"/>
  <c r="AR19" i="28"/>
  <c r="X3" i="28"/>
  <c r="W3" i="28"/>
  <c r="AS19" i="28"/>
  <c r="Y3" i="28"/>
</calcChain>
</file>

<file path=xl/sharedStrings.xml><?xml version="1.0" encoding="utf-8"?>
<sst xmlns="http://schemas.openxmlformats.org/spreadsheetml/2006/main" count="1303" uniqueCount="302">
  <si>
    <t>Defining "colder"</t>
  </si>
  <si>
    <t>BA_climate</t>
  </si>
  <si>
    <t>colder</t>
  </si>
  <si>
    <t>other</t>
  </si>
  <si>
    <t>Households</t>
  </si>
  <si>
    <t>Test Year Equality across pages</t>
  </si>
  <si>
    <t>Cold</t>
  </si>
  <si>
    <t>state_name</t>
  </si>
  <si>
    <t>New England</t>
  </si>
  <si>
    <t>Hot-Dry</t>
  </si>
  <si>
    <t>Connecticut</t>
  </si>
  <si>
    <t>Expr2</t>
  </si>
  <si>
    <t>SumOfNWEIGHT</t>
  </si>
  <si>
    <t>Hot-Humid</t>
  </si>
  <si>
    <t>Maine</t>
  </si>
  <si>
    <t>HDD_high</t>
  </si>
  <si>
    <t>Marine</t>
  </si>
  <si>
    <t>Massachusetts</t>
  </si>
  <si>
    <t>HDD_low</t>
  </si>
  <si>
    <t>Mixed-Dry</t>
  </si>
  <si>
    <t>New Hampshire</t>
  </si>
  <si>
    <t>Mixed-Humid</t>
  </si>
  <si>
    <t>Rhode Island</t>
  </si>
  <si>
    <t>Subarctic</t>
  </si>
  <si>
    <t>Vermont</t>
  </si>
  <si>
    <t>HDD &gt; 5499 for specific year</t>
  </si>
  <si>
    <t>Very-Cold</t>
  </si>
  <si>
    <t>Total</t>
  </si>
  <si>
    <t>Year</t>
  </si>
  <si>
    <t>cold</t>
  </si>
  <si>
    <t>not</t>
  </si>
  <si>
    <t>HDD</t>
  </si>
  <si>
    <t>HDD30yr&gt;5499 is high</t>
  </si>
  <si>
    <t>HDD30yr avg</t>
  </si>
  <si>
    <t>NE Average</t>
  </si>
  <si>
    <t>Not New England, HDD_High</t>
  </si>
  <si>
    <t>Query1</t>
  </si>
  <si>
    <t>=%High</t>
  </si>
  <si>
    <t>Cum%high</t>
  </si>
  <si>
    <t>Illinois</t>
  </si>
  <si>
    <t>Michigan</t>
  </si>
  <si>
    <t>New York</t>
  </si>
  <si>
    <t>Pennsylvania</t>
  </si>
  <si>
    <t>Ohio</t>
  </si>
  <si>
    <t>Wisconsin</t>
  </si>
  <si>
    <t>Minnesota</t>
  </si>
  <si>
    <t>Indiana</t>
  </si>
  <si>
    <t>Colorado</t>
  </si>
  <si>
    <t>Iowa</t>
  </si>
  <si>
    <t>New Jersey</t>
  </si>
  <si>
    <t>Nebraska</t>
  </si>
  <si>
    <t>Utah</t>
  </si>
  <si>
    <t>Idaho</t>
  </si>
  <si>
    <t>Washington</t>
  </si>
  <si>
    <t>Montana</t>
  </si>
  <si>
    <t>South Dakota</t>
  </si>
  <si>
    <t>North Dakota</t>
  </si>
  <si>
    <t>Alaska</t>
  </si>
  <si>
    <t>Wyoming</t>
  </si>
  <si>
    <t>New Mexico</t>
  </si>
  <si>
    <t>West Virginia</t>
  </si>
  <si>
    <t>Oregon</t>
  </si>
  <si>
    <t>Nevada</t>
  </si>
  <si>
    <t xml:space="preserve">  </t>
  </si>
  <si>
    <t>Virginia</t>
  </si>
  <si>
    <t>Missouri</t>
  </si>
  <si>
    <t>Kansas</t>
  </si>
  <si>
    <t>Arizona</t>
  </si>
  <si>
    <t>California</t>
  </si>
  <si>
    <t>Maryland</t>
  </si>
  <si>
    <t>North Carolina</t>
  </si>
  <si>
    <t>Alabama</t>
  </si>
  <si>
    <t>Arkansas</t>
  </si>
  <si>
    <t>Delaware</t>
  </si>
  <si>
    <t>District of Columbia</t>
  </si>
  <si>
    <t>Florida</t>
  </si>
  <si>
    <t>Georgia</t>
  </si>
  <si>
    <t>Hawaii</t>
  </si>
  <si>
    <t>Kentucky</t>
  </si>
  <si>
    <t>Louisiana</t>
  </si>
  <si>
    <t>Mississippi</t>
  </si>
  <si>
    <t>Oklahoma</t>
  </si>
  <si>
    <t>South Carolina</t>
  </si>
  <si>
    <t>Tennessee</t>
  </si>
  <si>
    <t>Texas</t>
  </si>
  <si>
    <t>n</t>
  </si>
  <si>
    <t xml:space="preserve">n </t>
  </si>
  <si>
    <t>EXPENDITURE</t>
  </si>
  <si>
    <t>CONSUMPTION</t>
  </si>
  <si>
    <t>PRICES</t>
  </si>
  <si>
    <t>%Increase 1978-81</t>
  </si>
  <si>
    <t>%Increase 1981-87</t>
  </si>
  <si>
    <t>MA TeraBTU Consumption</t>
  </si>
  <si>
    <t>MA Price per Million BTU</t>
  </si>
  <si>
    <t>New England Total Expenditure</t>
  </si>
  <si>
    <t>New England Total Consumption Tera BTU</t>
  </si>
  <si>
    <t>New England Price per Million BTU</t>
  </si>
  <si>
    <t>Non-New England Cold Climate Total Expenditure</t>
  </si>
  <si>
    <t xml:space="preserve">Non-New England Cold Climate Consumption </t>
  </si>
  <si>
    <t>Non-New England Cold Climate Price per Million BTU</t>
  </si>
  <si>
    <t>New England/Non-New England Cold Climate Price per Million BTU</t>
  </si>
  <si>
    <t>Major Fuel BTU (gas, oil, propane)</t>
  </si>
  <si>
    <t>Major Fuel Price/MMBTU</t>
  </si>
  <si>
    <t>Gas to oil prices NE</t>
  </si>
  <si>
    <t xml:space="preserve">Coal </t>
  </si>
  <si>
    <t>Natural Gas</t>
  </si>
  <si>
    <t>Distillate 
Fuel Oil</t>
  </si>
  <si>
    <t>Propane</t>
  </si>
  <si>
    <t>Kerosene</t>
  </si>
  <si>
    <t>NE</t>
  </si>
  <si>
    <t>Non-NE</t>
  </si>
  <si>
    <t>NG</t>
  </si>
  <si>
    <t>LP</t>
  </si>
  <si>
    <t>FO</t>
  </si>
  <si>
    <t>EL</t>
  </si>
  <si>
    <t>DIVISION</t>
  </si>
  <si>
    <t>BTUNG</t>
  </si>
  <si>
    <t>BTUNGSPH</t>
  </si>
  <si>
    <t>BTULP</t>
  </si>
  <si>
    <t>BTULPSPH</t>
  </si>
  <si>
    <t>BTUFO</t>
  </si>
  <si>
    <t>BTUFOSPH</t>
  </si>
  <si>
    <t>BTUEL</t>
  </si>
  <si>
    <t>BTUELSPH</t>
  </si>
  <si>
    <t>TOTALBTUSPH</t>
  </si>
  <si>
    <t>% of Fuel used for Space heating</t>
  </si>
  <si>
    <t>Fuel % of SH</t>
  </si>
  <si>
    <t>% of Fuel used for Space heaeting</t>
  </si>
  <si>
    <t>Check sum all SH  Fuels</t>
  </si>
  <si>
    <t>Fossil BTU</t>
  </si>
  <si>
    <t>SH as % of Fossil BTU</t>
  </si>
  <si>
    <t>East North Central</t>
  </si>
  <si>
    <t>East South Central</t>
  </si>
  <si>
    <t>Middle Atlantic</t>
  </si>
  <si>
    <t>Mountain North</t>
  </si>
  <si>
    <t>Mountain South</t>
  </si>
  <si>
    <t>Pacific</t>
  </si>
  <si>
    <t>South Atlantic</t>
  </si>
  <si>
    <t>West North Central</t>
  </si>
  <si>
    <t>West South Central</t>
  </si>
  <si>
    <t>MIDWEST</t>
  </si>
  <si>
    <t>NORTHEAST</t>
  </si>
  <si>
    <t>SOUTH</t>
  </si>
  <si>
    <t>WEST</t>
  </si>
  <si>
    <t>US Total</t>
  </si>
  <si>
    <t>https://www2.census.gov/programs-surveys/decennial/tables/time-series/coh-fuels/fuels1980.txt</t>
  </si>
  <si>
    <t>state</t>
  </si>
  <si>
    <t>Units</t>
  </si>
  <si>
    <t>Gas</t>
  </si>
  <si>
    <t>Electricity</t>
  </si>
  <si>
    <t>Fuel Oil</t>
  </si>
  <si>
    <t>Coal</t>
  </si>
  <si>
    <t>Wood</t>
  </si>
  <si>
    <t>Other</t>
  </si>
  <si>
    <t>None</t>
  </si>
  <si>
    <t>Gas Units</t>
  </si>
  <si>
    <t>Oil Units</t>
  </si>
  <si>
    <t>Elect Units</t>
  </si>
  <si>
    <t>Is NE/C/x</t>
  </si>
  <si>
    <t>Row Labels</t>
  </si>
  <si>
    <t>Sum of Units</t>
  </si>
  <si>
    <t>Sum of Gas Units</t>
  </si>
  <si>
    <t>Sum of Oil Units</t>
  </si>
  <si>
    <t>Sum of Electricity</t>
  </si>
  <si>
    <t>Sum of Elect Units</t>
  </si>
  <si>
    <t>https://www2.census.gov/programs-surveys/decennial/tables/time-series/coh-fuels/fuels2000.txt</t>
  </si>
  <si>
    <t>AK</t>
  </si>
  <si>
    <t>c</t>
  </si>
  <si>
    <t>United</t>
  </si>
  <si>
    <t>CO</t>
  </si>
  <si>
    <t xml:space="preserve">ne </t>
  </si>
  <si>
    <t> </t>
  </si>
  <si>
    <t>IA</t>
  </si>
  <si>
    <t>x</t>
  </si>
  <si>
    <t>ID</t>
  </si>
  <si>
    <t>Grand Total</t>
  </si>
  <si>
    <t>IL</t>
  </si>
  <si>
    <t>IN</t>
  </si>
  <si>
    <t>MI</t>
  </si>
  <si>
    <t>MN</t>
  </si>
  <si>
    <t>MT</t>
  </si>
  <si>
    <t>ND</t>
  </si>
  <si>
    <t>Dist.of</t>
  </si>
  <si>
    <t>Columbia</t>
  </si>
  <si>
    <t>NJ</t>
  </si>
  <si>
    <t>NY</t>
  </si>
  <si>
    <t>OH</t>
  </si>
  <si>
    <t>PA</t>
  </si>
  <si>
    <t>SD</t>
  </si>
  <si>
    <t>UT</t>
  </si>
  <si>
    <t>WA</t>
  </si>
  <si>
    <t>WI</t>
  </si>
  <si>
    <t>CT</t>
  </si>
  <si>
    <t>MA</t>
  </si>
  <si>
    <t>ME</t>
  </si>
  <si>
    <t>NH</t>
  </si>
  <si>
    <t>RI</t>
  </si>
  <si>
    <t>VT</t>
  </si>
  <si>
    <t>AL</t>
  </si>
  <si>
    <t>AR</t>
  </si>
  <si>
    <t>AZ</t>
  </si>
  <si>
    <t>CA</t>
  </si>
  <si>
    <t>DC</t>
  </si>
  <si>
    <t>DE</t>
  </si>
  <si>
    <t>FL</t>
  </si>
  <si>
    <t>Hampshire</t>
  </si>
  <si>
    <t>GA</t>
  </si>
  <si>
    <t>Jersey</t>
  </si>
  <si>
    <t>HI</t>
  </si>
  <si>
    <t>Mexico</t>
  </si>
  <si>
    <t>KS</t>
  </si>
  <si>
    <t>York</t>
  </si>
  <si>
    <t>KY</t>
  </si>
  <si>
    <t>Carolina</t>
  </si>
  <si>
    <t>LA</t>
  </si>
  <si>
    <t>Dakota</t>
  </si>
  <si>
    <t>MD</t>
  </si>
  <si>
    <t>MO</t>
  </si>
  <si>
    <t>MS</t>
  </si>
  <si>
    <t>NC</t>
  </si>
  <si>
    <t>NM</t>
  </si>
  <si>
    <t>Island</t>
  </si>
  <si>
    <t>NV</t>
  </si>
  <si>
    <t>OK</t>
  </si>
  <si>
    <t>OR</t>
  </si>
  <si>
    <t>SC</t>
  </si>
  <si>
    <t>TN</t>
  </si>
  <si>
    <t>TX</t>
  </si>
  <si>
    <t>US</t>
  </si>
  <si>
    <t>VA</t>
  </si>
  <si>
    <t>WV</t>
  </si>
  <si>
    <t>West</t>
  </si>
  <si>
    <t>WY</t>
  </si>
  <si>
    <t>Derived terabtu consumption for Massachusetts</t>
  </si>
  <si>
    <t>https://www.eia.gov/state/seds/data.php?incfile=/state/seds/sep_use/res/use_res_MA.html&amp;sid=MA</t>
  </si>
  <si>
    <t>Table CT4. Residential Sector Energy Consumption Estimates, 1960-2021, Massachusetts</t>
  </si>
  <si>
    <t>Distillate
Fuel Oil</t>
  </si>
  <si>
    <t xml:space="preserve">
Total</t>
  </si>
  <si>
    <t xml:space="preserve">Wood </t>
  </si>
  <si>
    <t>Delivered Electricity</t>
  </si>
  <si>
    <t>End Use</t>
  </si>
  <si>
    <t xml:space="preserve">terabtu </t>
  </si>
  <si>
    <t>Table ET3. Residential Sector Energy Price and Expenditure Estimates, 1970-2021, Illinois</t>
  </si>
  <si>
    <t xml:space="preserve">
Year</t>
  </si>
  <si>
    <t>Primary Energy</t>
  </si>
  <si>
    <t xml:space="preserve">
Electricity f</t>
  </si>
  <si>
    <t xml:space="preserve">
Total
Energy e</t>
  </si>
  <si>
    <t xml:space="preserve">
Coal a</t>
  </si>
  <si>
    <t xml:space="preserve">
Natural
Gas b</t>
  </si>
  <si>
    <t>Petroleum</t>
  </si>
  <si>
    <t>Biomass</t>
  </si>
  <si>
    <t xml:space="preserve">
Total e</t>
  </si>
  <si>
    <t xml:space="preserve">
HGL c</t>
  </si>
  <si>
    <t xml:space="preserve">
Kerosene</t>
  </si>
  <si>
    <t xml:space="preserve">
Wood d</t>
  </si>
  <si>
    <t>Prices in Dollars per Million Btu</t>
  </si>
  <si>
    <t>Expenditures in Million Dollars</t>
  </si>
  <si>
    <t>[R ]</t>
  </si>
  <si>
    <t>Table ET3. Residential Sector Energy Price and Expenditure Estimates, 1970-2021, Michigan</t>
  </si>
  <si>
    <t>Table ET3. Residential Sector Energy Price and Expenditure Estimates, 1970-2021, New York</t>
  </si>
  <si>
    <t>Table ET3. Residential Sector Energy Price and Expenditure Estimates, 1970-2021, Pennsylvania</t>
  </si>
  <si>
    <t>Table ET3. Residential Sector Energy Price and Expenditure Estimates, 1970-2021, Ohio</t>
  </si>
  <si>
    <t>Table ET3. Residential Sector Energy Price and Expenditure Estimates, 1970-2021, Massachusetts</t>
  </si>
  <si>
    <t>Table ET3. Residential Sector Energy Price and Expenditure Estimates, 1970-2021, Wisconsin</t>
  </si>
  <si>
    <t>Table ET3. Residential Sector Energy Price and Expenditure Estimates, 1970-2021, Minnesota</t>
  </si>
  <si>
    <t>(s)</t>
  </si>
  <si>
    <t>Table ET3. Residential Sector Energy Price and Expenditure Estimates, 1970-2021, Indiana</t>
  </si>
  <si>
    <t>able ET3. Residential Sector Energy Price and Expenditure Estimates, 1970-2021, Colorado</t>
  </si>
  <si>
    <t>Table ET3. Residential Sector Energy Price and Expenditure Estimates, 1970-2021, Iowa</t>
  </si>
  <si>
    <t>Table ET3. Residential Sector Energy Price and Expenditure Estimates, 1970-2021, Connecticut</t>
  </si>
  <si>
    <t>Table ET3. Residential Sector Energy Price and Expenditure Estimates, 1970-2021, New Jersey</t>
  </si>
  <si>
    <t>Table ET3. Residential Sector Energy Price and Expenditure Estimates, 1970-2021, Nebraska</t>
  </si>
  <si>
    <t>Table ET3. Residential Sector Energy Price and Expenditure Estimates, 1970-2021, Utah</t>
  </si>
  <si>
    <t>Table ET3. Residential Sector Energy Price and Expenditure Estimates, 1970-2021, Maine</t>
  </si>
  <si>
    <t>Table ET3. Residential Sector Energy Price and Expenditure Estimates, 1970-2021, Idaho</t>
  </si>
  <si>
    <t>able ET3. Residential Sector Energy Price and Expenditure Estimates, 1970-2021, New Hampshire</t>
  </si>
  <si>
    <t>Table ET3. Residential Sector Energy Price and Expenditure Estimates, 1970-2021, Washington</t>
  </si>
  <si>
    <t>Table ET3. Residential Sector Energy Price and Expenditure Estimates, 1970-2021, Montana</t>
  </si>
  <si>
    <t>Table ET3. Residential Sector Energy Price and Expenditure Estimates, 1970-2021, Rhode Island</t>
  </si>
  <si>
    <t>Table ET3. Residential Sector Energy Price and Expenditure Estimates, 1970-2021, South Dakota</t>
  </si>
  <si>
    <t>Table ET3. Residential Sector Energy Price and Expenditure Estimates, 1970-2021, North Dakota</t>
  </si>
  <si>
    <t>Table ET3. Residential Sector Energy Price and Expenditure Estimates, 1970-2021, Vermont</t>
  </si>
  <si>
    <t>Table ET3. Residential Sector Energy Price and Expenditure Estimates, 1970-2021, Alaska</t>
  </si>
  <si>
    <t>SH as % of Electrict BTU</t>
  </si>
  <si>
    <t>Electricity as % of all</t>
  </si>
  <si>
    <t>Oil</t>
  </si>
  <si>
    <t>%  used for Space heating</t>
  </si>
  <si>
    <t>as % of SH</t>
  </si>
  <si>
    <t>TERABTU -- 2020 RECS</t>
  </si>
  <si>
    <t>1987 Oil Space Heating Share</t>
  </si>
  <si>
    <t>shShare</t>
  </si>
  <si>
    <t>sph</t>
  </si>
  <si>
    <t>wth</t>
  </si>
  <si>
    <t>TBTU</t>
  </si>
  <si>
    <t>Sample size</t>
  </si>
  <si>
    <t>NOTE: Compare to SEDS have 123 for MA only -- reasonable since this is all of NE</t>
  </si>
  <si>
    <t>Climate Zones -- Analysis of RECS PUMS</t>
  </si>
  <si>
    <t>The primary purpose of the analysis is simply to compare New England vs. other cold climate states and produce the chart on the "Summary Tab"</t>
  </si>
  <si>
    <t>The data  on this point comes from the EIA State Energy Use Data System</t>
  </si>
  <si>
    <t>result of test internal consistency of SEDS price expenditure data and consumption data:  good comparability except for very low volume (high rounding error) coal and kerosene; also wood is very off, but not part of our analysis</t>
  </si>
  <si>
    <t>Additionally the workbook uses 2020 RECS to explore alternative climate zone differences and understand how the share of different fuels devoted to space heating</t>
  </si>
  <si>
    <t>Will Brownsberger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</si>
</sst>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.0%"/>
    <numFmt numFmtId="166" formatCode="_([$$-409]* #,##0.00_);_([$$-409]* \(#,##0.00\);_([$$-409]* &quot;-&quot;??_);_(@_)"/>
    <numFmt numFmtId="167" formatCode="_(* #,##0.0_);_(* \(#,##0.0\);_(* &quot;-&quot;??_);_(@_)"/>
    <numFmt numFmtId="168" formatCode="_(* #,##0_);_(* \(#,##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6.5"/>
      <color rgb="FF333333"/>
      <name val="Times New Roman"/>
      <family val="1"/>
    </font>
    <font>
      <b/>
      <sz val="9"/>
      <color rgb="FF333333"/>
      <name val="Inherit"/>
      <charset val="1"/>
    </font>
    <font>
      <sz val="9"/>
      <color rgb="FF333333"/>
      <name val="Inherit"/>
      <charset val="1"/>
    </font>
    <font>
      <sz val="9"/>
      <color rgb="FF333333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0000"/>
      <name val="Courier New"/>
      <family val="3"/>
    </font>
    <font>
      <sz val="11"/>
      <color theme="1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E2EFD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indexed="22"/>
        <bgColor indexed="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ck">
        <color rgb="FF189BD7"/>
      </bottom>
      <diagonal/>
    </border>
    <border>
      <left style="thin">
        <color rgb="FFCCCCCC"/>
      </left>
      <right/>
      <top style="thin">
        <color rgb="FFCCCCCC"/>
      </top>
      <bottom style="thick">
        <color rgb="FF189BD7"/>
      </bottom>
      <diagonal/>
    </border>
    <border>
      <left/>
      <right/>
      <top style="thin">
        <color rgb="FFCCCCCC"/>
      </top>
      <bottom style="thick">
        <color rgb="FF189BD7"/>
      </bottom>
      <diagonal/>
    </border>
    <border>
      <left/>
      <right style="thin">
        <color rgb="FFCCCCCC"/>
      </right>
      <top style="thin">
        <color rgb="FFCCCCCC"/>
      </top>
      <bottom style="thick">
        <color rgb="FF189BD7"/>
      </bottom>
      <diagonal/>
    </border>
    <border>
      <left/>
      <right/>
      <top style="thin">
        <color rgb="FF189BD7"/>
      </top>
      <bottom style="dashed">
        <color rgb="FFCCCCCC"/>
      </bottom>
      <diagonal/>
    </border>
    <border>
      <left/>
      <right/>
      <top/>
      <bottom style="dashed">
        <color rgb="FFCCCCCC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22" applyNumberFormat="0" applyFill="0" applyProtection="0">
      <alignment wrapText="1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</cellStyleXfs>
  <cellXfs count="117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0" fillId="3" borderId="1" xfId="0" applyFill="1" applyBorder="1"/>
    <xf numFmtId="4" fontId="0" fillId="0" borderId="0" xfId="0" applyNumberFormat="1"/>
    <xf numFmtId="3" fontId="3" fillId="3" borderId="1" xfId="0" applyNumberFormat="1" applyFont="1" applyFill="1" applyBorder="1"/>
    <xf numFmtId="3" fontId="0" fillId="3" borderId="1" xfId="0" applyNumberFormat="1" applyFill="1" applyBorder="1"/>
    <xf numFmtId="3" fontId="0" fillId="0" borderId="0" xfId="0" applyNumberFormat="1"/>
    <xf numFmtId="3" fontId="2" fillId="2" borderId="1" xfId="0" applyNumberFormat="1" applyFont="1" applyFill="1" applyBorder="1"/>
    <xf numFmtId="9" fontId="0" fillId="0" borderId="0" xfId="0" applyNumberFormat="1"/>
    <xf numFmtId="0" fontId="0" fillId="0" borderId="1" xfId="0" quotePrefix="1" applyBorder="1"/>
    <xf numFmtId="9" fontId="0" fillId="0" borderId="1" xfId="0" applyNumberFormat="1" applyBorder="1"/>
    <xf numFmtId="0" fontId="4" fillId="0" borderId="0" xfId="0" applyFont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6" fillId="3" borderId="20" xfId="0" applyFont="1" applyFill="1" applyBorder="1"/>
    <xf numFmtId="0" fontId="6" fillId="3" borderId="21" xfId="0" applyFont="1" applyFill="1" applyBorder="1"/>
    <xf numFmtId="0" fontId="6" fillId="3" borderId="0" xfId="0" applyFont="1" applyFill="1"/>
    <xf numFmtId="0" fontId="5" fillId="3" borderId="16" xfId="0" applyFont="1" applyFill="1" applyBorder="1"/>
    <xf numFmtId="4" fontId="6" fillId="3" borderId="20" xfId="0" applyNumberFormat="1" applyFont="1" applyFill="1" applyBorder="1"/>
    <xf numFmtId="4" fontId="6" fillId="3" borderId="21" xfId="0" applyNumberFormat="1" applyFont="1" applyFill="1" applyBorder="1"/>
    <xf numFmtId="0" fontId="7" fillId="3" borderId="0" xfId="0" applyFont="1" applyFill="1"/>
    <xf numFmtId="4" fontId="7" fillId="3" borderId="0" xfId="0" applyNumberFormat="1" applyFont="1" applyFill="1"/>
    <xf numFmtId="0" fontId="0" fillId="3" borderId="0" xfId="0" applyFill="1"/>
    <xf numFmtId="0" fontId="5" fillId="3" borderId="8" xfId="0" applyFont="1" applyFill="1" applyBorder="1" applyAlignment="1">
      <alignment wrapText="1"/>
    </xf>
    <xf numFmtId="4" fontId="6" fillId="3" borderId="0" xfId="0" applyNumberFormat="1" applyFont="1" applyFill="1"/>
    <xf numFmtId="0" fontId="4" fillId="3" borderId="0" xfId="0" applyFont="1" applyFill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66" fontId="0" fillId="0" borderId="1" xfId="0" applyNumberFormat="1" applyBorder="1"/>
    <xf numFmtId="166" fontId="0" fillId="0" borderId="0" xfId="0" applyNumberFormat="1"/>
    <xf numFmtId="0" fontId="0" fillId="5" borderId="0" xfId="0" applyFill="1"/>
    <xf numFmtId="0" fontId="0" fillId="5" borderId="1" xfId="0" applyFill="1" applyBorder="1"/>
    <xf numFmtId="166" fontId="0" fillId="5" borderId="1" xfId="0" applyNumberFormat="1" applyFill="1" applyBorder="1"/>
    <xf numFmtId="166" fontId="0" fillId="5" borderId="0" xfId="0" applyNumberFormat="1" applyFill="1"/>
    <xf numFmtId="0" fontId="10" fillId="4" borderId="0" xfId="3"/>
    <xf numFmtId="9" fontId="10" fillId="4" borderId="0" xfId="3" applyNumberFormat="1"/>
    <xf numFmtId="10" fontId="0" fillId="0" borderId="0" xfId="0" applyNumberFormat="1"/>
    <xf numFmtId="0" fontId="11" fillId="0" borderId="0" xfId="0" applyFont="1"/>
    <xf numFmtId="0" fontId="12" fillId="0" borderId="0" xfId="0" applyFont="1"/>
    <xf numFmtId="0" fontId="9" fillId="0" borderId="0" xfId="2"/>
    <xf numFmtId="0" fontId="11" fillId="3" borderId="0" xfId="0" applyFont="1" applyFill="1"/>
    <xf numFmtId="0" fontId="1" fillId="0" borderId="0" xfId="0" applyFont="1"/>
    <xf numFmtId="0" fontId="5" fillId="3" borderId="8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5" applyFont="1"/>
    <xf numFmtId="9" fontId="10" fillId="4" borderId="0" xfId="5" applyFont="1" applyFill="1"/>
    <xf numFmtId="167" fontId="0" fillId="0" borderId="0" xfId="4" applyNumberFormat="1" applyFont="1"/>
    <xf numFmtId="1" fontId="0" fillId="0" borderId="0" xfId="0" applyNumberFormat="1"/>
    <xf numFmtId="0" fontId="14" fillId="0" borderId="0" xfId="0" applyFont="1"/>
    <xf numFmtId="43" fontId="0" fillId="0" borderId="0" xfId="0" applyNumberFormat="1"/>
    <xf numFmtId="168" fontId="0" fillId="0" borderId="0" xfId="0" applyNumberFormat="1"/>
    <xf numFmtId="168" fontId="0" fillId="0" borderId="0" xfId="4" applyNumberFormat="1" applyFont="1"/>
    <xf numFmtId="0" fontId="16" fillId="7" borderId="26" xfId="6" applyFont="1" applyFill="1" applyBorder="1" applyAlignment="1">
      <alignment horizontal="center"/>
    </xf>
    <xf numFmtId="0" fontId="16" fillId="0" borderId="27" xfId="6" applyFont="1" applyBorder="1" applyAlignment="1">
      <alignment horizontal="right" wrapText="1"/>
    </xf>
    <xf numFmtId="1" fontId="16" fillId="0" borderId="27" xfId="6" applyNumberFormat="1" applyFont="1" applyBorder="1" applyAlignment="1">
      <alignment horizontal="right" wrapText="1"/>
    </xf>
    <xf numFmtId="1" fontId="10" fillId="4" borderId="27" xfId="3" applyNumberFormat="1" applyBorder="1" applyAlignment="1">
      <alignment horizontal="right" wrapText="1"/>
    </xf>
    <xf numFmtId="0" fontId="19" fillId="0" borderId="0" xfId="0" applyFont="1"/>
    <xf numFmtId="0" fontId="15" fillId="0" borderId="28" xfId="0" applyFont="1" applyBorder="1"/>
    <xf numFmtId="0" fontId="0" fillId="0" borderId="28" xfId="0" applyBorder="1"/>
    <xf numFmtId="168" fontId="0" fillId="0" borderId="28" xfId="4" applyNumberFormat="1" applyFont="1" applyBorder="1"/>
    <xf numFmtId="0" fontId="2" fillId="2" borderId="28" xfId="0" applyFont="1" applyFill="1" applyBorder="1"/>
    <xf numFmtId="168" fontId="2" fillId="2" borderId="28" xfId="0" applyNumberFormat="1" applyFont="1" applyFill="1" applyBorder="1"/>
    <xf numFmtId="0" fontId="0" fillId="6" borderId="28" xfId="0" applyFill="1" applyBorder="1" applyAlignment="1">
      <alignment wrapText="1"/>
    </xf>
    <xf numFmtId="168" fontId="0" fillId="6" borderId="28" xfId="4" applyNumberFormat="1" applyFont="1" applyFill="1" applyBorder="1" applyAlignment="1">
      <alignment wrapText="1"/>
    </xf>
    <xf numFmtId="9" fontId="0" fillId="6" borderId="28" xfId="0" applyNumberFormat="1" applyFill="1" applyBorder="1" applyAlignment="1">
      <alignment wrapText="1"/>
    </xf>
    <xf numFmtId="0" fontId="16" fillId="0" borderId="28" xfId="6" applyFont="1" applyBorder="1" applyAlignment="1">
      <alignment wrapText="1"/>
    </xf>
    <xf numFmtId="1" fontId="16" fillId="0" borderId="28" xfId="6" applyNumberFormat="1" applyFont="1" applyBorder="1" applyAlignment="1">
      <alignment horizontal="right" wrapText="1"/>
    </xf>
    <xf numFmtId="9" fontId="0" fillId="0" borderId="28" xfId="0" applyNumberFormat="1" applyBorder="1"/>
    <xf numFmtId="0" fontId="21" fillId="0" borderId="28" xfId="6" applyFont="1" applyBorder="1" applyAlignment="1">
      <alignment wrapText="1"/>
    </xf>
    <xf numFmtId="1" fontId="21" fillId="0" borderId="28" xfId="6" applyNumberFormat="1" applyFont="1" applyBorder="1" applyAlignment="1">
      <alignment horizontal="right" wrapText="1"/>
    </xf>
    <xf numFmtId="9" fontId="19" fillId="0" borderId="28" xfId="0" applyNumberFormat="1" applyFont="1" applyBorder="1"/>
    <xf numFmtId="168" fontId="19" fillId="0" borderId="28" xfId="4" applyNumberFormat="1" applyFont="1" applyBorder="1"/>
    <xf numFmtId="0" fontId="3" fillId="3" borderId="28" xfId="0" applyFont="1" applyFill="1" applyBorder="1"/>
    <xf numFmtId="1" fontId="10" fillId="4" borderId="28" xfId="3" applyNumberFormat="1" applyBorder="1" applyAlignment="1">
      <alignment horizontal="right" wrapText="1"/>
    </xf>
    <xf numFmtId="0" fontId="18" fillId="3" borderId="28" xfId="0" applyFont="1" applyFill="1" applyBorder="1"/>
    <xf numFmtId="0" fontId="19" fillId="0" borderId="28" xfId="0" applyFont="1" applyBorder="1"/>
    <xf numFmtId="1" fontId="20" fillId="4" borderId="28" xfId="3" applyNumberFormat="1" applyFont="1" applyBorder="1" applyAlignment="1">
      <alignment horizontal="right" wrapText="1"/>
    </xf>
    <xf numFmtId="1" fontId="3" fillId="3" borderId="28" xfId="0" applyNumberFormat="1" applyFont="1" applyFill="1" applyBorder="1"/>
    <xf numFmtId="1" fontId="20" fillId="4" borderId="28" xfId="3" applyNumberFormat="1" applyFont="1" applyBorder="1"/>
    <xf numFmtId="1" fontId="18" fillId="3" borderId="28" xfId="0" applyNumberFormat="1" applyFont="1" applyFill="1" applyBorder="1"/>
    <xf numFmtId="0" fontId="0" fillId="6" borderId="29" xfId="0" applyFill="1" applyBorder="1" applyAlignment="1">
      <alignment wrapText="1"/>
    </xf>
    <xf numFmtId="9" fontId="0" fillId="0" borderId="28" xfId="5" applyFont="1" applyBorder="1"/>
    <xf numFmtId="9" fontId="1" fillId="0" borderId="28" xfId="5" applyFont="1" applyBorder="1"/>
    <xf numFmtId="9" fontId="19" fillId="0" borderId="28" xfId="5" applyFont="1" applyBorder="1"/>
    <xf numFmtId="0" fontId="0" fillId="0" borderId="30" xfId="0" applyBorder="1" applyAlignment="1">
      <alignment horizontal="center"/>
    </xf>
    <xf numFmtId="9" fontId="16" fillId="0" borderId="27" xfId="5" applyFont="1" applyFill="1" applyBorder="1" applyAlignment="1">
      <alignment horizontal="right" wrapText="1"/>
    </xf>
    <xf numFmtId="17" fontId="0" fillId="0" borderId="0" xfId="0" applyNumberForma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0" xfId="0" applyFont="1"/>
    <xf numFmtId="3" fontId="1" fillId="0" borderId="2" xfId="0" applyNumberFormat="1" applyFont="1" applyBorder="1"/>
    <xf numFmtId="0" fontId="15" fillId="0" borderId="28" xfId="0" applyFont="1" applyBorder="1"/>
    <xf numFmtId="0" fontId="1" fillId="0" borderId="28" xfId="0" applyFont="1" applyBorder="1" applyAlignment="1">
      <alignment horizontal="center"/>
    </xf>
    <xf numFmtId="0" fontId="5" fillId="3" borderId="17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1" xfId="0" applyFont="1" applyFill="1" applyBorder="1" applyAlignment="1">
      <alignment wrapText="1"/>
    </xf>
    <xf numFmtId="0" fontId="5" fillId="3" borderId="12" xfId="0" applyFont="1" applyFill="1" applyBorder="1"/>
    <xf numFmtId="0" fontId="5" fillId="3" borderId="7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0" xfId="0" applyFont="1" applyFill="1" applyBorder="1"/>
    <xf numFmtId="0" fontId="5" fillId="3" borderId="4" xfId="0" applyFont="1" applyFill="1" applyBorder="1"/>
    <xf numFmtId="0" fontId="5" fillId="3" borderId="11" xfId="0" applyFont="1" applyFill="1" applyBorder="1"/>
  </cellXfs>
  <cellStyles count="7">
    <cellStyle name="Comma" xfId="4" builtinId="3"/>
    <cellStyle name="Good" xfId="3" builtinId="26"/>
    <cellStyle name="Hyperlink" xfId="2" builtinId="8"/>
    <cellStyle name="Normal" xfId="0" builtinId="0"/>
    <cellStyle name="Normal_Space Heating Sources" xfId="6" xr:uid="{DCD9B9D3-CDC7-4349-A037-E0817860427F}"/>
    <cellStyle name="Percent" xfId="5" builtinId="5"/>
    <cellStyle name="Section Break: parent row" xfId="1" xr:uid="{F5637A37-9493-4892-A26E-CE6488D898F9}"/>
  </cellStyles>
  <dxfs count="1">
    <dxf>
      <numFmt numFmtId="1" formatCode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1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$ spent per MMBTU</a:t>
            </a:r>
            <a:r>
              <a:rPr lang="en-US" baseline="0"/>
              <a:t> of major fuels (Oil, Natural Gas, Propane)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57581263880477E-2"/>
          <c:y val="9.747920665387079E-2"/>
          <c:w val="0.95516777710478495"/>
          <c:h val="0.76860308008523881"/>
        </c:manualLayout>
      </c:layout>
      <c:lineChart>
        <c:grouping val="standard"/>
        <c:varyColors val="0"/>
        <c:ser>
          <c:idx val="0"/>
          <c:order val="0"/>
          <c:tx>
            <c:v>New England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Summary!$A$8:$A$59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Summary!$AW$8:$AW$59</c:f>
              <c:numCache>
                <c:formatCode>General</c:formatCode>
                <c:ptCount val="52"/>
                <c:pt idx="0">
                  <c:v>1.6021667963995943</c:v>
                </c:pt>
                <c:pt idx="1">
                  <c:v>1.6972736949277625</c:v>
                </c:pt>
                <c:pt idx="2">
                  <c:v>1.7363013450790299</c:v>
                </c:pt>
                <c:pt idx="3">
                  <c:v>1.9465127154099682</c:v>
                </c:pt>
                <c:pt idx="4">
                  <c:v>2.7443339494583232</c:v>
                </c:pt>
                <c:pt idx="5">
                  <c:v>2.9631420385197682</c:v>
                </c:pt>
                <c:pt idx="6">
                  <c:v>3.189122187742869</c:v>
                </c:pt>
                <c:pt idx="7">
                  <c:v>3.5987585889984524</c:v>
                </c:pt>
                <c:pt idx="8">
                  <c:v>3.7496887429428343</c:v>
                </c:pt>
                <c:pt idx="9">
                  <c:v>5.0117361016830442</c:v>
                </c:pt>
                <c:pt idx="10">
                  <c:v>6.5803335992043506</c:v>
                </c:pt>
                <c:pt idx="11">
                  <c:v>7.9296807966581708</c:v>
                </c:pt>
                <c:pt idx="12">
                  <c:v>8.2018720929200075</c:v>
                </c:pt>
                <c:pt idx="13">
                  <c:v>8.3932684581227264</c:v>
                </c:pt>
                <c:pt idx="14">
                  <c:v>8.2492359721736097</c:v>
                </c:pt>
                <c:pt idx="15">
                  <c:v>8.0712626585244092</c:v>
                </c:pt>
                <c:pt idx="16">
                  <c:v>6.8188924831594493</c:v>
                </c:pt>
                <c:pt idx="17">
                  <c:v>6.489011700821421</c:v>
                </c:pt>
                <c:pt idx="18">
                  <c:v>6.5066937934913884</c:v>
                </c:pt>
                <c:pt idx="19">
                  <c:v>7.2183500498471069</c:v>
                </c:pt>
                <c:pt idx="20">
                  <c:v>8.1497957217062016</c:v>
                </c:pt>
                <c:pt idx="21">
                  <c:v>8.0532506342093857</c:v>
                </c:pt>
                <c:pt idx="22">
                  <c:v>7.4782797439164259</c:v>
                </c:pt>
                <c:pt idx="23">
                  <c:v>7.5043024670543694</c:v>
                </c:pt>
                <c:pt idx="24">
                  <c:v>7.684584812377766</c:v>
                </c:pt>
                <c:pt idx="25">
                  <c:v>7.5210537530467763</c:v>
                </c:pt>
                <c:pt idx="26">
                  <c:v>8.2206117238975072</c:v>
                </c:pt>
                <c:pt idx="27">
                  <c:v>8.3623086097230832</c:v>
                </c:pt>
                <c:pt idx="28">
                  <c:v>7.7482079359637908</c:v>
                </c:pt>
                <c:pt idx="29">
                  <c:v>7.6394847309388316</c:v>
                </c:pt>
                <c:pt idx="30">
                  <c:v>10.027059678620427</c:v>
                </c:pt>
                <c:pt idx="31">
                  <c:v>10.663184229195304</c:v>
                </c:pt>
                <c:pt idx="32">
                  <c:v>9.4627373431120265</c:v>
                </c:pt>
                <c:pt idx="33">
                  <c:v>11.294490482468413</c:v>
                </c:pt>
                <c:pt idx="34">
                  <c:v>12.70189693893246</c:v>
                </c:pt>
                <c:pt idx="35">
                  <c:v>15.651875118947803</c:v>
                </c:pt>
                <c:pt idx="36">
                  <c:v>18.021452356947755</c:v>
                </c:pt>
                <c:pt idx="37">
                  <c:v>18.886777032556758</c:v>
                </c:pt>
                <c:pt idx="38">
                  <c:v>21.804866889460129</c:v>
                </c:pt>
                <c:pt idx="39">
                  <c:v>17.55040779003409</c:v>
                </c:pt>
                <c:pt idx="40">
                  <c:v>19.073202783854821</c:v>
                </c:pt>
                <c:pt idx="41">
                  <c:v>20.730244186589857</c:v>
                </c:pt>
                <c:pt idx="42">
                  <c:v>21.90286081539114</c:v>
                </c:pt>
                <c:pt idx="43">
                  <c:v>21.640150068172307</c:v>
                </c:pt>
                <c:pt idx="44">
                  <c:v>22.025266782924277</c:v>
                </c:pt>
                <c:pt idx="45">
                  <c:v>17.01797320735654</c:v>
                </c:pt>
                <c:pt idx="46">
                  <c:v>15.572617188640994</c:v>
                </c:pt>
                <c:pt idx="47">
                  <c:v>17.032135447534007</c:v>
                </c:pt>
                <c:pt idx="48">
                  <c:v>18.697842051090209</c:v>
                </c:pt>
                <c:pt idx="49">
                  <c:v>17.847459269660622</c:v>
                </c:pt>
                <c:pt idx="50">
                  <c:v>16.058355171958329</c:v>
                </c:pt>
                <c:pt idx="51">
                  <c:v>18.529665250926694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6-4FE5-94B2-FA881F87BB8C}"/>
            </c:ext>
          </c:extLst>
        </c:ser>
        <c:ser>
          <c:idx val="1"/>
          <c:order val="1"/>
          <c:tx>
            <c:v>Other Cold Climate States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Summary!$A$8:$A$59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Summary!$AX$8:$AX$59</c:f>
              <c:numCache>
                <c:formatCode>General</c:formatCode>
                <c:ptCount val="52"/>
                <c:pt idx="0">
                  <c:v>1.2224824042357629</c:v>
                </c:pt>
                <c:pt idx="1">
                  <c:v>1.2803614230863367</c:v>
                </c:pt>
                <c:pt idx="2">
                  <c:v>1.3331228678854279</c:v>
                </c:pt>
                <c:pt idx="3">
                  <c:v>1.5418823069357246</c:v>
                </c:pt>
                <c:pt idx="4">
                  <c:v>1.8903546747661866</c:v>
                </c:pt>
                <c:pt idx="5">
                  <c:v>2.1284625804689981</c:v>
                </c:pt>
                <c:pt idx="6">
                  <c:v>2.3874621795777067</c:v>
                </c:pt>
                <c:pt idx="7">
                  <c:v>2.7825446968295489</c:v>
                </c:pt>
                <c:pt idx="8">
                  <c:v>2.9695396619203791</c:v>
                </c:pt>
                <c:pt idx="9">
                  <c:v>3.6517513512190498</c:v>
                </c:pt>
                <c:pt idx="10">
                  <c:v>4.516552080363331</c:v>
                </c:pt>
                <c:pt idx="11">
                  <c:v>5.2727033300011028</c:v>
                </c:pt>
                <c:pt idx="12">
                  <c:v>5.8465584211609771</c:v>
                </c:pt>
                <c:pt idx="13">
                  <c:v>6.4786388034645492</c:v>
                </c:pt>
                <c:pt idx="14">
                  <c:v>6.5298241618276647</c:v>
                </c:pt>
                <c:pt idx="15">
                  <c:v>6.520195103426266</c:v>
                </c:pt>
                <c:pt idx="16">
                  <c:v>5.9808519253499925</c:v>
                </c:pt>
                <c:pt idx="17">
                  <c:v>5.651950342034465</c:v>
                </c:pt>
                <c:pt idx="18">
                  <c:v>5.4944360345696648</c:v>
                </c:pt>
                <c:pt idx="19">
                  <c:v>5.8771193750053543</c:v>
                </c:pt>
                <c:pt idx="20">
                  <c:v>6.1390640597105088</c:v>
                </c:pt>
                <c:pt idx="21">
                  <c:v>6.0341929229901785</c:v>
                </c:pt>
                <c:pt idx="22">
                  <c:v>6.017043390299591</c:v>
                </c:pt>
                <c:pt idx="23">
                  <c:v>6.1786680732815267</c:v>
                </c:pt>
                <c:pt idx="24">
                  <c:v>6.3370545493180357</c:v>
                </c:pt>
                <c:pt idx="25">
                  <c:v>5.9761239781070525</c:v>
                </c:pt>
                <c:pt idx="26">
                  <c:v>6.4571292651855181</c:v>
                </c:pt>
                <c:pt idx="27">
                  <c:v>6.9354870192956266</c:v>
                </c:pt>
                <c:pt idx="28">
                  <c:v>6.5907907685125444</c:v>
                </c:pt>
                <c:pt idx="29">
                  <c:v>6.5657674069631051</c:v>
                </c:pt>
                <c:pt idx="30">
                  <c:v>7.9317520708308384</c:v>
                </c:pt>
                <c:pt idx="31">
                  <c:v>9.2709765639232984</c:v>
                </c:pt>
                <c:pt idx="32">
                  <c:v>7.7975070125620087</c:v>
                </c:pt>
                <c:pt idx="33">
                  <c:v>9.3365615137622644</c:v>
                </c:pt>
                <c:pt idx="34">
                  <c:v>10.636613020213458</c:v>
                </c:pt>
                <c:pt idx="35">
                  <c:v>12.718267760288958</c:v>
                </c:pt>
                <c:pt idx="36">
                  <c:v>13.901157542947917</c:v>
                </c:pt>
                <c:pt idx="37">
                  <c:v>13.737435585603565</c:v>
                </c:pt>
                <c:pt idx="38">
                  <c:v>15.380105826331336</c:v>
                </c:pt>
                <c:pt idx="39">
                  <c:v>12.948126936308384</c:v>
                </c:pt>
                <c:pt idx="40">
                  <c:v>12.683675040384797</c:v>
                </c:pt>
                <c:pt idx="41">
                  <c:v>12.797743705624738</c:v>
                </c:pt>
                <c:pt idx="42">
                  <c:v>12.459237529997383</c:v>
                </c:pt>
                <c:pt idx="43">
                  <c:v>11.701301957656574</c:v>
                </c:pt>
                <c:pt idx="44">
                  <c:v>12.475500660561492</c:v>
                </c:pt>
                <c:pt idx="45">
                  <c:v>10.569853356504392</c:v>
                </c:pt>
                <c:pt idx="46">
                  <c:v>9.7536049719985076</c:v>
                </c:pt>
                <c:pt idx="47">
                  <c:v>10.773705643591118</c:v>
                </c:pt>
                <c:pt idx="48">
                  <c:v>10.869660122789563</c:v>
                </c:pt>
                <c:pt idx="49">
                  <c:v>10.594837769816897</c:v>
                </c:pt>
                <c:pt idx="50">
                  <c:v>10.130570986932904</c:v>
                </c:pt>
                <c:pt idx="51">
                  <c:v>12.055743300453701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6-4FE5-94B2-FA881F87B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381087"/>
        <c:axId val="1630156639"/>
      </c:lineChart>
      <c:catAx>
        <c:axId val="210638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156639"/>
        <c:crosses val="autoZero"/>
        <c:auto val="1"/>
        <c:lblAlgn val="ctr"/>
        <c:lblOffset val="100"/>
        <c:noMultiLvlLbl val="0"/>
      </c:catAx>
      <c:valAx>
        <c:axId val="1630156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381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17</xdr:row>
      <xdr:rowOff>123826</xdr:rowOff>
    </xdr:from>
    <xdr:to>
      <xdr:col>29</xdr:col>
      <xdr:colOff>0</xdr:colOff>
      <xdr:row>46</xdr:row>
      <xdr:rowOff>9526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699B760D-2601-5753-AD32-A60D330166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l Brownsberger" refreshedDate="45214.808938425929" createdVersion="8" refreshedVersion="8" minRefreshableVersion="3" recordCount="52" xr:uid="{FF3CBED9-2F84-4447-86F4-5EB362902C62}">
  <cacheSource type="worksheet">
    <worksheetSource ref="A2:N54" sheet="1980 Fuel Sources"/>
  </cacheSource>
  <cacheFields count="14">
    <cacheField name="state" numFmtId="0">
      <sharedItems/>
    </cacheField>
    <cacheField name="Units" numFmtId="0">
      <sharedItems containsSemiMixedTypes="0" containsString="0" containsNumber="1" containsInteger="1" minValue="131463" maxValue="80389673"/>
    </cacheField>
    <cacheField name="Gas" numFmtId="10">
      <sharedItems containsSemiMixedTypes="0" containsString="0" containsNumber="1" minValue="1.4999999999999999E-2" maxValue="0.81699999999999995"/>
    </cacheField>
    <cacheField name="LP" numFmtId="10">
      <sharedItems containsSemiMixedTypes="0" containsString="0" containsNumber="1" minValue="8.9999999999999993E-3" maxValue="0.21299999999999999"/>
    </cacheField>
    <cacheField name="Electricity" numFmtId="10">
      <sharedItems containsSemiMixedTypes="0" containsString="0" containsNumber="1" minValue="4.4999999999999998E-2" maxValue="0.60499999999999998"/>
    </cacheField>
    <cacheField name="Fuel Oil" numFmtId="10">
      <sharedItems containsSemiMixedTypes="0" containsString="0" containsNumber="1" minValue="1E-3" maxValue="0.71299999999999997"/>
    </cacheField>
    <cacheField name="Coal" numFmtId="10">
      <sharedItems containsSemiMixedTypes="0" containsString="0" containsNumber="1" minValue="0" maxValue="5.2999999999999999E-2"/>
    </cacheField>
    <cacheField name="Wood" numFmtId="10">
      <sharedItems containsSemiMixedTypes="0" containsString="0" containsNumber="1" minValue="0" maxValue="0.17399999999999999"/>
    </cacheField>
    <cacheField name="Other" numFmtId="10">
      <sharedItems containsSemiMixedTypes="0" containsString="0" containsNumber="1" minValue="0" maxValue="7.0000000000000001E-3"/>
    </cacheField>
    <cacheField name="None" numFmtId="10">
      <sharedItems containsSemiMixedTypes="0" containsString="0" containsNumber="1" minValue="0" maxValue="0.88700000000000001"/>
    </cacheField>
    <cacheField name="Gas Units" numFmtId="0">
      <sharedItems containsSemiMixedTypes="0" containsString="0" containsNumber="1" minValue="5927.76" maxValue="42686916.363000005"/>
    </cacheField>
    <cacheField name="Oil Units" numFmtId="0">
      <sharedItems containsSemiMixedTypes="0" containsString="0" containsNumber="1" minValue="816.06500000000005" maxValue="14630920.486"/>
    </cacheField>
    <cacheField name="Elect Units" numFmtId="167">
      <sharedItems containsSemiMixedTypes="0" containsString="0" containsNumber="1" minValue="13232.34" maxValue="14791699.832"/>
    </cacheField>
    <cacheField name="Is NE/C/x" numFmtId="0">
      <sharedItems count="3">
        <s v="c"/>
        <s v="ne "/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s v="AK"/>
    <n v="131463"/>
    <n v="0.35699999999999998"/>
    <n v="1.4E-2"/>
    <n v="0.14399999999999999"/>
    <n v="0.38300000000000001"/>
    <n v="2.3E-2"/>
    <n v="7.1999999999999995E-2"/>
    <n v="7.0000000000000001E-3"/>
    <n v="1E-3"/>
    <n v="46932.290999999997"/>
    <n v="50350.328999999998"/>
    <n v="18930.671999999999"/>
    <x v="0"/>
  </r>
  <r>
    <s v="CO"/>
    <n v="1061249"/>
    <n v="0.81699999999999995"/>
    <n v="5.2999999999999999E-2"/>
    <n v="9.5000000000000001E-2"/>
    <n v="6.0000000000000001E-3"/>
    <n v="6.0000000000000001E-3"/>
    <n v="0.02"/>
    <n v="3.0000000000000001E-3"/>
    <n v="0"/>
    <n v="867040.43299999996"/>
    <n v="6367.4939999999997"/>
    <n v="100818.655"/>
    <x v="0"/>
  </r>
  <r>
    <s v="IA"/>
    <n v="1053033"/>
    <n v="0.64800000000000002"/>
    <n v="0.14000000000000001"/>
    <n v="8.3000000000000004E-2"/>
    <n v="0.11"/>
    <n v="2E-3"/>
    <n v="1.6E-2"/>
    <n v="2E-3"/>
    <n v="0"/>
    <n v="682365.38400000008"/>
    <n v="115833.63"/>
    <n v="87401.739000000001"/>
    <x v="0"/>
  </r>
  <r>
    <s v="ID"/>
    <n v="324107"/>
    <n v="0.26700000000000002"/>
    <n v="3.6999999999999998E-2"/>
    <n v="0.39100000000000001"/>
    <n v="0.16300000000000001"/>
    <n v="2.9000000000000001E-2"/>
    <n v="0.11"/>
    <n v="3.0000000000000001E-3"/>
    <n v="1E-3"/>
    <n v="86536.569000000003"/>
    <n v="52829.440999999999"/>
    <n v="126725.837"/>
    <x v="0"/>
  </r>
  <r>
    <s v="IL"/>
    <n v="4045374"/>
    <n v="0.80700000000000005"/>
    <n v="4.2999999999999997E-2"/>
    <n v="8.4000000000000005E-2"/>
    <n v="5.2999999999999999E-2"/>
    <n v="4.0000000000000001E-3"/>
    <n v="5.0000000000000001E-3"/>
    <n v="3.0000000000000001E-3"/>
    <n v="0"/>
    <n v="3264616.8180000004"/>
    <n v="214404.82199999999"/>
    <n v="339811.41600000003"/>
    <x v="0"/>
  </r>
  <r>
    <s v="IN"/>
    <n v="1927050"/>
    <n v="0.60899999999999999"/>
    <n v="6.3E-2"/>
    <n v="0.16400000000000001"/>
    <n v="0.13300000000000001"/>
    <n v="5.0000000000000001E-3"/>
    <n v="2.4E-2"/>
    <n v="2E-3"/>
    <n v="0"/>
    <n v="1173573.45"/>
    <n v="256297.65000000002"/>
    <n v="316036.2"/>
    <x v="0"/>
  </r>
  <r>
    <s v="MI"/>
    <n v="3195213"/>
    <n v="0.76100000000000001"/>
    <n v="3.9E-2"/>
    <n v="4.7E-2"/>
    <n v="0.128"/>
    <n v="2E-3"/>
    <n v="2.1000000000000001E-2"/>
    <n v="2E-3"/>
    <n v="0"/>
    <n v="2431557.0929999999"/>
    <n v="408987.26400000002"/>
    <n v="150175.011"/>
    <x v="0"/>
  </r>
  <r>
    <s v="MN"/>
    <n v="1445222"/>
    <n v="0.59299999999999997"/>
    <n v="7.2999999999999995E-2"/>
    <n v="7.0000000000000007E-2"/>
    <n v="0.22500000000000001"/>
    <n v="2E-3"/>
    <n v="0.03"/>
    <n v="6.0000000000000001E-3"/>
    <n v="0"/>
    <n v="857016.64599999995"/>
    <n v="325174.95"/>
    <n v="101165.54000000001"/>
    <x v="0"/>
  </r>
  <r>
    <s v="MT"/>
    <n v="283742"/>
    <n v="0.60899999999999999"/>
    <n v="7.3999999999999996E-2"/>
    <n v="0.14599999999999999"/>
    <n v="6.7000000000000004E-2"/>
    <n v="0.01"/>
    <n v="9.0999999999999998E-2"/>
    <n v="2E-3"/>
    <n v="0"/>
    <n v="172798.878"/>
    <n v="19010.714"/>
    <n v="41426.331999999995"/>
    <x v="0"/>
  </r>
  <r>
    <s v="ND"/>
    <n v="227664"/>
    <n v="0.40300000000000002"/>
    <n v="0.114"/>
    <n v="0.17499999999999999"/>
    <n v="0.27900000000000003"/>
    <n v="0.02"/>
    <n v="6.0000000000000001E-3"/>
    <n v="2E-3"/>
    <n v="0"/>
    <n v="91748.592000000004"/>
    <n v="63518.256000000008"/>
    <n v="39841.199999999997"/>
    <x v="0"/>
  </r>
  <r>
    <s v="NE"/>
    <n v="571400"/>
    <n v="0.71799999999999997"/>
    <n v="0.12"/>
    <n v="9.7000000000000003E-2"/>
    <n v="4.8000000000000001E-2"/>
    <n v="1E-3"/>
    <n v="1.2999999999999999E-2"/>
    <n v="2E-3"/>
    <n v="0"/>
    <n v="410265.2"/>
    <n v="27427.200000000001"/>
    <n v="55425.8"/>
    <x v="0"/>
  </r>
  <r>
    <s v="NJ"/>
    <n v="2548594"/>
    <n v="0.442"/>
    <n v="8.9999999999999993E-3"/>
    <n v="7.9000000000000001E-2"/>
    <n v="0.46"/>
    <n v="2E-3"/>
    <n v="5.0000000000000001E-3"/>
    <n v="2E-3"/>
    <n v="1E-3"/>
    <n v="1126478.548"/>
    <n v="1172353.24"/>
    <n v="201338.92600000001"/>
    <x v="0"/>
  </r>
  <r>
    <s v="NY"/>
    <n v="6340429"/>
    <n v="0.39300000000000002"/>
    <n v="1.2999999999999999E-2"/>
    <n v="5.0999999999999997E-2"/>
    <n v="0.51900000000000002"/>
    <n v="3.0000000000000001E-3"/>
    <n v="1.6E-2"/>
    <n v="6.0000000000000001E-3"/>
    <n v="1E-3"/>
    <n v="2491788.5970000001"/>
    <n v="3290682.6510000001"/>
    <n v="323361.87899999996"/>
    <x v="0"/>
  </r>
  <r>
    <s v="OH"/>
    <n v="3833828"/>
    <n v="0.71"/>
    <n v="2.8000000000000001E-2"/>
    <n v="0.13"/>
    <n v="0.108"/>
    <n v="8.0000000000000002E-3"/>
    <n v="1.4E-2"/>
    <n v="3.0000000000000001E-3"/>
    <n v="0"/>
    <n v="2722017.88"/>
    <n v="414053.424"/>
    <n v="498397.64"/>
    <x v="0"/>
  </r>
  <r>
    <s v="PA"/>
    <n v="4219606"/>
    <n v="0.48899999999999999"/>
    <n v="0.01"/>
    <n v="0.10299999999999999"/>
    <n v="0.34599999999999997"/>
    <n v="3.5000000000000003E-2"/>
    <n v="1.6E-2"/>
    <n v="2E-3"/>
    <n v="1E-3"/>
    <n v="2063387.334"/>
    <n v="1459983.676"/>
    <n v="434619.41800000001"/>
    <x v="0"/>
  </r>
  <r>
    <s v="SD"/>
    <n v="242523"/>
    <n v="0.41899999999999998"/>
    <n v="0.18"/>
    <n v="0.14499999999999999"/>
    <n v="0.222"/>
    <n v="3.0000000000000001E-3"/>
    <n v="2.9000000000000001E-2"/>
    <n v="2E-3"/>
    <n v="0"/>
    <n v="101617.137"/>
    <n v="53840.106"/>
    <n v="35165.834999999999"/>
    <x v="0"/>
  </r>
  <r>
    <s v="UT"/>
    <n v="448603"/>
    <n v="0.80900000000000005"/>
    <n v="2.4E-2"/>
    <n v="0.10199999999999999"/>
    <n v="2.5000000000000001E-2"/>
    <n v="2.1999999999999999E-2"/>
    <n v="1.7000000000000001E-2"/>
    <n v="1E-3"/>
    <n v="0"/>
    <n v="362919.82700000005"/>
    <n v="11215.075000000001"/>
    <n v="45757.505999999994"/>
    <x v="0"/>
  </r>
  <r>
    <s v="WA"/>
    <n v="1540510"/>
    <n v="0.221"/>
    <n v="1.0999999999999999E-2"/>
    <n v="0.52500000000000002"/>
    <n v="0.186"/>
    <n v="2E-3"/>
    <n v="0.05"/>
    <n v="3.0000000000000001E-3"/>
    <n v="1E-3"/>
    <n v="340452.71"/>
    <n v="286534.86"/>
    <n v="808767.75"/>
    <x v="0"/>
  </r>
  <r>
    <s v="WI"/>
    <n v="1652261"/>
    <n v="0.57199999999999995"/>
    <n v="7.9000000000000001E-2"/>
    <n v="6.0999999999999999E-2"/>
    <n v="0.25800000000000001"/>
    <n v="2E-3"/>
    <n v="2.5999999999999999E-2"/>
    <n v="2E-3"/>
    <n v="0"/>
    <n v="945093.2919999999"/>
    <n v="426283.33799999999"/>
    <n v="100787.921"/>
    <x v="0"/>
  </r>
  <r>
    <s v="CT"/>
    <n v="1093678"/>
    <n v="0.216"/>
    <n v="1.2E-2"/>
    <n v="0.107"/>
    <n v="0.63800000000000001"/>
    <n v="2E-3"/>
    <n v="2.1999999999999999E-2"/>
    <n v="1E-3"/>
    <n v="1E-3"/>
    <n v="236234.448"/>
    <n v="697766.56400000001"/>
    <n v="117023.546"/>
    <x v="1"/>
  </r>
  <r>
    <s v="MA"/>
    <n v="2032717"/>
    <n v="0.32800000000000001"/>
    <n v="1.2E-2"/>
    <n v="9.6000000000000002E-2"/>
    <n v="0.54"/>
    <n v="2E-3"/>
    <n v="0.02"/>
    <n v="2E-3"/>
    <n v="1E-3"/>
    <n v="666731.17599999998"/>
    <n v="1097667.1800000002"/>
    <n v="195140.83199999999"/>
    <x v="1"/>
  </r>
  <r>
    <s v="ME"/>
    <n v="395184"/>
    <n v="1.4999999999999999E-2"/>
    <n v="1.2E-2"/>
    <n v="0.106"/>
    <n v="0.71299999999999997"/>
    <n v="2E-3"/>
    <n v="0.151"/>
    <n v="1E-3"/>
    <n v="1E-3"/>
    <n v="5927.76"/>
    <n v="281766.19199999998"/>
    <n v="41889.504000000001"/>
    <x v="1"/>
  </r>
  <r>
    <s v="NH"/>
    <n v="323493"/>
    <n v="0.11799999999999999"/>
    <n v="2.9000000000000001E-2"/>
    <n v="0.13400000000000001"/>
    <n v="0.59799999999999998"/>
    <n v="2E-3"/>
    <n v="0.11700000000000001"/>
    <n v="1E-3"/>
    <n v="1E-3"/>
    <n v="38172.173999999999"/>
    <n v="193448.81399999998"/>
    <n v="43348.062000000005"/>
    <x v="1"/>
  </r>
  <r>
    <s v="RI"/>
    <n v="338590"/>
    <n v="0.32300000000000001"/>
    <n v="1.2999999999999999E-2"/>
    <n v="6.9000000000000006E-2"/>
    <n v="0.57199999999999995"/>
    <n v="2E-3"/>
    <n v="0.02"/>
    <n v="1E-3"/>
    <n v="1E-3"/>
    <n v="109364.57"/>
    <n v="193673.47999999998"/>
    <n v="23362.710000000003"/>
    <x v="1"/>
  </r>
  <r>
    <s v="VT"/>
    <n v="178325"/>
    <n v="0.06"/>
    <n v="4.9000000000000002E-2"/>
    <n v="0.10100000000000001"/>
    <n v="0.61"/>
    <n v="5.0000000000000001E-3"/>
    <n v="0.17399999999999999"/>
    <n v="1E-3"/>
    <n v="1E-3"/>
    <n v="10699.5"/>
    <n v="108778.25"/>
    <n v="18010.825000000001"/>
    <x v="1"/>
  </r>
  <r>
    <s v="AL"/>
    <n v="1341856"/>
    <n v="0.47699999999999998"/>
    <n v="0.17299999999999999"/>
    <n v="0.25900000000000001"/>
    <n v="5.0000000000000001E-3"/>
    <n v="8.9999999999999993E-3"/>
    <n v="7.4999999999999997E-2"/>
    <n v="1E-3"/>
    <n v="1E-3"/>
    <n v="640065.31199999992"/>
    <n v="6709.28"/>
    <n v="347540.70400000003"/>
    <x v="2"/>
  </r>
  <r>
    <s v="AR"/>
    <n v="816065"/>
    <n v="0.57899999999999996"/>
    <n v="0.158"/>
    <n v="0.156"/>
    <n v="1E-3"/>
    <n v="0"/>
    <n v="0.104"/>
    <n v="0"/>
    <n v="1E-3"/>
    <n v="472501.63499999995"/>
    <n v="816.06500000000005"/>
    <n v="127306.14"/>
    <x v="2"/>
  </r>
  <r>
    <s v="AZ"/>
    <n v="957032"/>
    <n v="0.56799999999999995"/>
    <n v="4.5999999999999999E-2"/>
    <n v="0.34200000000000003"/>
    <n v="2E-3"/>
    <n v="1E-3"/>
    <n v="3.5000000000000003E-2"/>
    <n v="1E-3"/>
    <n v="7.0000000000000001E-3"/>
    <n v="543594.17599999998"/>
    <n v="1914.0640000000001"/>
    <n v="327304.94400000002"/>
    <x v="2"/>
  </r>
  <r>
    <s v="CA"/>
    <n v="8629866"/>
    <n v="0.78700000000000003"/>
    <n v="2.7E-2"/>
    <n v="0.153"/>
    <n v="3.0000000000000001E-3"/>
    <n v="0"/>
    <n v="1.9E-2"/>
    <n v="1E-3"/>
    <n v="8.0000000000000002E-3"/>
    <n v="6791704.5420000004"/>
    <n v="25889.598000000002"/>
    <n v="1320369.4979999999"/>
    <x v="2"/>
  </r>
  <r>
    <s v="DC"/>
    <n v="253143"/>
    <n v="0.57399999999999995"/>
    <n v="1.4E-2"/>
    <n v="0.10199999999999999"/>
    <n v="0.3"/>
    <n v="2E-3"/>
    <n v="0"/>
    <n v="6.0000000000000001E-3"/>
    <n v="1E-3"/>
    <n v="145304.08199999999"/>
    <n v="75942.899999999994"/>
    <n v="25820.585999999999"/>
    <x v="2"/>
  </r>
  <r>
    <s v="DE"/>
    <n v="207081"/>
    <n v="0.28100000000000003"/>
    <n v="0.03"/>
    <n v="0.113"/>
    <n v="0.55300000000000005"/>
    <n v="2E-3"/>
    <n v="1.7999999999999999E-2"/>
    <n v="1E-3"/>
    <n v="1E-3"/>
    <n v="58189.761000000006"/>
    <n v="114515.79300000001"/>
    <n v="23400.153000000002"/>
    <x v="2"/>
  </r>
  <r>
    <s v="FL"/>
    <n v="3744254"/>
    <n v="0.113"/>
    <n v="0.12"/>
    <n v="0.60499999999999998"/>
    <n v="0.113"/>
    <n v="0"/>
    <n v="1.2999999999999999E-2"/>
    <n v="0"/>
    <n v="3.5999999999999997E-2"/>
    <n v="423100.70199999999"/>
    <n v="423100.70199999999"/>
    <n v="2265273.67"/>
    <x v="2"/>
  </r>
  <r>
    <s v="GA"/>
    <n v="1871652"/>
    <n v="0.55800000000000005"/>
    <n v="0.17"/>
    <n v="0.19800000000000001"/>
    <n v="1.9E-2"/>
    <n v="2E-3"/>
    <n v="5.1999999999999998E-2"/>
    <n v="0"/>
    <n v="1E-3"/>
    <n v="1044381.8160000001"/>
    <n v="35561.387999999999"/>
    <n v="370587.09600000002"/>
    <x v="2"/>
  </r>
  <r>
    <s v="HI"/>
    <n v="294052"/>
    <n v="4.1000000000000002E-2"/>
    <n v="1.2E-2"/>
    <n v="4.4999999999999998E-2"/>
    <n v="3.0000000000000001E-3"/>
    <n v="0"/>
    <n v="1.0999999999999999E-2"/>
    <n v="1E-3"/>
    <n v="0.88700000000000001"/>
    <n v="12056.132"/>
    <n v="882.15600000000006"/>
    <n v="13232.34"/>
    <x v="2"/>
  </r>
  <r>
    <s v="KS"/>
    <n v="872239"/>
    <n v="0.78500000000000003"/>
    <n v="9.7000000000000003E-2"/>
    <n v="9.1999999999999998E-2"/>
    <n v="6.0000000000000001E-3"/>
    <n v="0"/>
    <n v="1.9E-2"/>
    <n v="1E-3"/>
    <n v="0"/>
    <n v="684707.61499999999"/>
    <n v="5233.4340000000002"/>
    <n v="80245.987999999998"/>
    <x v="2"/>
  </r>
  <r>
    <s v="KY"/>
    <n v="1263355"/>
    <n v="0.50700000000000001"/>
    <n v="7.8E-2"/>
    <n v="0.23200000000000001"/>
    <n v="6.6000000000000003E-2"/>
    <n v="5.0999999999999997E-2"/>
    <n v="6.3E-2"/>
    <n v="2E-3"/>
    <n v="1E-3"/>
    <n v="640520.98499999999"/>
    <n v="83381.430000000008"/>
    <n v="293098.36"/>
    <x v="2"/>
  </r>
  <r>
    <s v="LA"/>
    <n v="1411788"/>
    <n v="0.69"/>
    <n v="6.8000000000000005E-2"/>
    <n v="0.222"/>
    <n v="1E-3"/>
    <n v="0"/>
    <n v="1.6E-2"/>
    <n v="1E-3"/>
    <n v="2E-3"/>
    <n v="974133.72"/>
    <n v="1411.788"/>
    <n v="313416.93599999999"/>
    <x v="2"/>
  </r>
  <r>
    <s v="MD"/>
    <n v="1460865"/>
    <n v="0.46"/>
    <n v="1.4999999999999999E-2"/>
    <n v="0.13800000000000001"/>
    <n v="0.36099999999999999"/>
    <n v="5.0000000000000001E-3"/>
    <n v="1.7999999999999999E-2"/>
    <n v="2E-3"/>
    <n v="1E-3"/>
    <n v="671997.9"/>
    <n v="527372.26500000001"/>
    <n v="201599.37000000002"/>
    <x v="2"/>
  </r>
  <r>
    <s v="MO"/>
    <n v="1793399"/>
    <n v="0.65"/>
    <n v="0.14299999999999999"/>
    <n v="0.11700000000000001"/>
    <n v="3.5000000000000003E-2"/>
    <n v="1E-3"/>
    <n v="5.1999999999999998E-2"/>
    <n v="2E-3"/>
    <n v="0"/>
    <n v="1165709.3500000001"/>
    <n v="62768.965000000004"/>
    <n v="209827.68300000002"/>
    <x v="2"/>
  </r>
  <r>
    <s v="MS"/>
    <n v="827169"/>
    <n v="0.46"/>
    <n v="0.21299999999999999"/>
    <n v="0.23"/>
    <n v="2E-3"/>
    <n v="0"/>
    <n v="9.1999999999999998E-2"/>
    <n v="1E-3"/>
    <n v="2E-3"/>
    <n v="380497.74"/>
    <n v="1654.338"/>
    <n v="190248.87"/>
    <x v="2"/>
  </r>
  <r>
    <s v="NC"/>
    <n v="2043291"/>
    <n v="0.16"/>
    <n v="5.8000000000000003E-2"/>
    <n v="0.29299999999999998"/>
    <n v="0.40100000000000002"/>
    <n v="3.0000000000000001E-3"/>
    <n v="8.2000000000000003E-2"/>
    <n v="1E-3"/>
    <n v="2E-3"/>
    <n v="326926.56"/>
    <n v="819359.69099999999"/>
    <n v="598684.26299999992"/>
    <x v="2"/>
  </r>
  <r>
    <s v="NM"/>
    <n v="441466"/>
    <n v="0.74399999999999999"/>
    <n v="0.105"/>
    <n v="8.1000000000000003E-2"/>
    <n v="4.0000000000000001E-3"/>
    <n v="2E-3"/>
    <n v="0.06"/>
    <n v="1E-3"/>
    <n v="3.0000000000000001E-3"/>
    <n v="328450.70399999997"/>
    <n v="1765.864"/>
    <n v="35758.745999999999"/>
    <x v="2"/>
  </r>
  <r>
    <s v="NV"/>
    <n v="304327"/>
    <n v="0.47899999999999998"/>
    <n v="6.2E-2"/>
    <n v="0.36199999999999999"/>
    <n v="6.9000000000000006E-2"/>
    <n v="2E-3"/>
    <n v="2.4E-2"/>
    <n v="1E-3"/>
    <n v="2E-3"/>
    <n v="145772.633"/>
    <n v="20998.563000000002"/>
    <n v="110166.374"/>
    <x v="2"/>
  </r>
  <r>
    <s v="OK"/>
    <n v="1118561"/>
    <n v="0.69499999999999995"/>
    <n v="9.6000000000000002E-2"/>
    <n v="0.16300000000000001"/>
    <n v="1E-3"/>
    <n v="0"/>
    <n v="4.4999999999999998E-2"/>
    <n v="1E-3"/>
    <n v="1E-3"/>
    <n v="777399.8949999999"/>
    <n v="1118.5609999999999"/>
    <n v="182325.443"/>
    <x v="2"/>
  </r>
  <r>
    <s v="OR"/>
    <n v="991593"/>
    <n v="0.22500000000000001"/>
    <n v="1.9E-2"/>
    <n v="0.438"/>
    <n v="0.188"/>
    <n v="1E-3"/>
    <n v="0.125"/>
    <n v="3.0000000000000001E-3"/>
    <n v="1E-3"/>
    <n v="223108.42500000002"/>
    <n v="186419.484"/>
    <n v="434317.734"/>
    <x v="2"/>
  </r>
  <r>
    <s v="SC"/>
    <n v="1029981"/>
    <n v="0.25800000000000001"/>
    <n v="0.115"/>
    <n v="0.311"/>
    <n v="0.245"/>
    <n v="4.0000000000000001E-3"/>
    <n v="6.5000000000000002E-2"/>
    <n v="0"/>
    <n v="2E-3"/>
    <n v="265735.098"/>
    <n v="252345.345"/>
    <n v="320324.09100000001"/>
    <x v="2"/>
  </r>
  <r>
    <s v="TN"/>
    <n v="1618505"/>
    <n v="0.28499999999999998"/>
    <n v="4.9000000000000002E-2"/>
    <n v="0.49099999999999999"/>
    <n v="3.9E-2"/>
    <n v="2.4E-2"/>
    <n v="0.112"/>
    <n v="1E-3"/>
    <n v="1E-3"/>
    <n v="461273.92499999999"/>
    <n v="63121.695"/>
    <n v="794685.95499999996"/>
    <x v="2"/>
  </r>
  <r>
    <s v="TX"/>
    <n v="4929267"/>
    <n v="0.63400000000000001"/>
    <n v="8.7999999999999995E-2"/>
    <n v="0.25900000000000001"/>
    <n v="1E-3"/>
    <n v="0"/>
    <n v="1.4E-2"/>
    <n v="1E-3"/>
    <n v="4.0000000000000001E-3"/>
    <n v="3125155.2779999999"/>
    <n v="4929.2669999999998"/>
    <n v="1276680.1529999999"/>
    <x v="2"/>
  </r>
  <r>
    <s v="US"/>
    <n v="80389673"/>
    <n v="0.53100000000000003"/>
    <n v="5.6000000000000001E-2"/>
    <n v="0.184"/>
    <n v="0.182"/>
    <n v="6.0000000000000001E-3"/>
    <n v="3.2000000000000001E-2"/>
    <n v="2E-3"/>
    <n v="7.0000000000000001E-3"/>
    <n v="42686916.363000005"/>
    <n v="14630920.486"/>
    <n v="14791699.832"/>
    <x v="2"/>
  </r>
  <r>
    <s v="VA"/>
    <n v="1863073"/>
    <n v="0.28399999999999997"/>
    <n v="1.7000000000000001E-2"/>
    <n v="0.26900000000000002"/>
    <n v="0.34"/>
    <n v="1.7000000000000001E-2"/>
    <n v="7.1999999999999995E-2"/>
    <n v="1E-3"/>
    <n v="1E-3"/>
    <n v="529112.73199999996"/>
    <n v="633444.82000000007"/>
    <n v="501166.63700000005"/>
    <x v="2"/>
  </r>
  <r>
    <s v="WV"/>
    <n v="686311"/>
    <n v="0.59399999999999997"/>
    <n v="2.5000000000000001E-2"/>
    <n v="0.183"/>
    <n v="0.1"/>
    <n v="5.2999999999999999E-2"/>
    <n v="4.3999999999999997E-2"/>
    <n v="1E-3"/>
    <n v="1E-3"/>
    <n v="407668.734"/>
    <n v="68631.100000000006"/>
    <n v="125594.913"/>
    <x v="2"/>
  </r>
  <r>
    <s v="WY"/>
    <n v="165624"/>
    <n v="0.73399999999999999"/>
    <n v="9.6000000000000002E-2"/>
    <n v="0.113"/>
    <n v="0.01"/>
    <n v="1.7999999999999999E-2"/>
    <n v="2.8000000000000001E-2"/>
    <n v="1E-3"/>
    <n v="0"/>
    <n v="121568.016"/>
    <n v="1656.24"/>
    <n v="18715.51199999999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BBD79D-3C4F-4CE4-A65E-503FF49BAD7C}" name="PivotTable2" cacheId="5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P2:U6" firstHeaderRow="0" firstDataRow="1" firstDataCol="1"/>
  <pivotFields count="14">
    <pivotField showAll="0"/>
    <pivotField dataField="1" showAll="0"/>
    <pivotField numFmtId="10" showAll="0"/>
    <pivotField numFmtId="10" showAll="0"/>
    <pivotField dataField="1" numFmtId="10" showAll="0"/>
    <pivotField numFmtId="10" showAll="0"/>
    <pivotField numFmtId="10" showAll="0"/>
    <pivotField numFmtId="10" showAll="0"/>
    <pivotField numFmtId="10" showAll="0"/>
    <pivotField numFmtId="10" showAll="0"/>
    <pivotField dataField="1" showAll="0"/>
    <pivotField dataField="1" showAll="0"/>
    <pivotField dataField="1" numFmtId="167" showAll="0"/>
    <pivotField axis="axisRow" showAll="0">
      <items count="4">
        <item x="0"/>
        <item x="1"/>
        <item x="2"/>
        <item t="default"/>
      </items>
    </pivotField>
  </pivotFields>
  <rowFields count="1">
    <field x="13"/>
  </rowFields>
  <rowItems count="4">
    <i>
      <x/>
    </i>
    <i>
      <x v="1"/>
    </i>
    <i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Units" fld="1" baseField="0" baseItem="0"/>
    <dataField name="Sum of Gas Units" fld="10" baseField="0" baseItem="0"/>
    <dataField name="Sum of Oil Units" fld="11" baseField="0" baseItem="0"/>
    <dataField name="Sum of Electricity" fld="4" baseField="0" baseItem="0"/>
    <dataField name="Sum of Elect Units" fld="12" baseField="0" baseItem="0"/>
  </dataFields>
  <formats count="1">
    <format dxfId="0">
      <pivotArea collapsedLevelsAreSubtotals="1" fieldPosition="0">
        <references count="2">
          <reference field="4294967294" count="1" selected="0">
            <x v="4"/>
          </reference>
          <reference field="13" count="0"/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2.census.gov/programs-surveys/decennial/tables/time-series/coh-fuels/fuels2000.txt" TargetMode="External"/><Relationship Id="rId2" Type="http://schemas.openxmlformats.org/officeDocument/2006/relationships/hyperlink" Target="https://www2.census.gov/programs-surveys/decennial/tables/time-series/coh-fuels/fuels1980.txt" TargetMode="Externa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ia.gov/state/seds/data.php?incfile=/state/seds/sep_use/res/use_res_MA.html&amp;sid=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261E-A0C1-46D6-ABFD-B11EB7906F98}">
  <dimension ref="A3:B9"/>
  <sheetViews>
    <sheetView tabSelected="1" workbookViewId="0">
      <selection activeCell="A9" sqref="A9"/>
    </sheetView>
  </sheetViews>
  <sheetFormatPr defaultRowHeight="15"/>
  <sheetData>
    <row r="3" spans="1:2">
      <c r="A3" t="s">
        <v>297</v>
      </c>
    </row>
    <row r="4" spans="1:2">
      <c r="B4" t="s">
        <v>298</v>
      </c>
    </row>
    <row r="6" spans="1:2">
      <c r="A6" t="s">
        <v>300</v>
      </c>
    </row>
    <row r="8" spans="1:2">
      <c r="A8" t="s">
        <v>301</v>
      </c>
    </row>
    <row r="9" spans="1:2">
      <c r="A9" s="92">
        <v>45200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6228-DF01-4E93-BFEC-469FA75020DE}">
  <dimension ref="A1:K110"/>
  <sheetViews>
    <sheetView workbookViewId="0"/>
  </sheetViews>
  <sheetFormatPr defaultRowHeight="15"/>
  <sheetData>
    <row r="1" spans="1:11" ht="21">
      <c r="A1" s="13" t="s">
        <v>260</v>
      </c>
    </row>
    <row r="2" spans="1:11">
      <c r="A2" s="103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03" t="s">
        <v>245</v>
      </c>
    </row>
    <row r="3" spans="1:11">
      <c r="A3" s="104"/>
      <c r="B3" s="103" t="s">
        <v>247</v>
      </c>
      <c r="C3" s="103" t="s">
        <v>248</v>
      </c>
      <c r="D3" s="106" t="s">
        <v>249</v>
      </c>
      <c r="E3" s="107"/>
      <c r="F3" s="107"/>
      <c r="G3" s="114"/>
      <c r="H3" s="47" t="s">
        <v>250</v>
      </c>
      <c r="I3" s="108" t="s">
        <v>251</v>
      </c>
      <c r="J3" s="104"/>
    </row>
    <row r="4" spans="1:11" ht="24.75">
      <c r="A4" s="104"/>
      <c r="B4" s="105"/>
      <c r="C4" s="105"/>
      <c r="D4" s="15" t="s">
        <v>236</v>
      </c>
      <c r="E4" s="15" t="s">
        <v>252</v>
      </c>
      <c r="F4" s="15" t="s">
        <v>253</v>
      </c>
      <c r="G4" s="15" t="s">
        <v>237</v>
      </c>
      <c r="H4" s="25" t="s">
        <v>254</v>
      </c>
      <c r="I4" s="112"/>
      <c r="J4" s="105"/>
    </row>
    <row r="5" spans="1:11">
      <c r="A5" s="105"/>
    </row>
    <row r="6" spans="1:11">
      <c r="A6" s="16">
        <v>1970</v>
      </c>
      <c r="B6" s="16">
        <v>1.03</v>
      </c>
      <c r="C6" s="16">
        <v>1.2</v>
      </c>
      <c r="D6" s="16">
        <v>1.35</v>
      </c>
      <c r="E6" s="16">
        <v>2.4300000000000002</v>
      </c>
      <c r="F6" s="16">
        <v>1.57</v>
      </c>
      <c r="G6" s="16">
        <v>1.4</v>
      </c>
      <c r="H6" s="16">
        <v>0.4</v>
      </c>
      <c r="I6" s="16">
        <v>1.25</v>
      </c>
      <c r="J6" s="16">
        <v>7.15</v>
      </c>
      <c r="K6" s="16">
        <v>1.97</v>
      </c>
    </row>
    <row r="7" spans="1:11">
      <c r="A7" s="17">
        <v>1971</v>
      </c>
      <c r="B7" s="17">
        <v>1.06</v>
      </c>
      <c r="C7" s="17">
        <v>1.24</v>
      </c>
      <c r="D7" s="17">
        <v>1.44</v>
      </c>
      <c r="E7" s="17">
        <v>2.33</v>
      </c>
      <c r="F7" s="17">
        <v>1.62</v>
      </c>
      <c r="G7" s="17">
        <v>1.48</v>
      </c>
      <c r="H7" s="17">
        <v>0.42</v>
      </c>
      <c r="I7" s="17">
        <v>1.31</v>
      </c>
      <c r="J7" s="17">
        <v>8.09</v>
      </c>
      <c r="K7" s="17">
        <v>2.17</v>
      </c>
    </row>
    <row r="8" spans="1:11">
      <c r="A8" s="17">
        <v>1972</v>
      </c>
      <c r="B8" s="17">
        <v>1.1399999999999999</v>
      </c>
      <c r="C8" s="17">
        <v>1.31</v>
      </c>
      <c r="D8" s="17">
        <v>1.45</v>
      </c>
      <c r="E8" s="17">
        <v>2.5299999999999998</v>
      </c>
      <c r="F8" s="17">
        <v>1.58</v>
      </c>
      <c r="G8" s="17">
        <v>1.49</v>
      </c>
      <c r="H8" s="17">
        <v>0.42</v>
      </c>
      <c r="I8" s="17">
        <v>1.37</v>
      </c>
      <c r="J8" s="17">
        <v>8.5399999999999991</v>
      </c>
      <c r="K8" s="17">
        <v>2.3199999999999998</v>
      </c>
    </row>
    <row r="9" spans="1:11">
      <c r="A9" s="17">
        <v>1973</v>
      </c>
      <c r="B9" s="17">
        <v>1.08</v>
      </c>
      <c r="C9" s="17">
        <v>1.43</v>
      </c>
      <c r="D9" s="17">
        <v>1.67</v>
      </c>
      <c r="E9" s="17">
        <v>3.48</v>
      </c>
      <c r="F9" s="17">
        <v>1.82</v>
      </c>
      <c r="G9" s="17">
        <v>1.74</v>
      </c>
      <c r="H9" s="17">
        <v>0.49</v>
      </c>
      <c r="I9" s="17">
        <v>1.53</v>
      </c>
      <c r="J9" s="17">
        <v>9.0299999999999994</v>
      </c>
      <c r="K9" s="17">
        <v>2.61</v>
      </c>
    </row>
    <row r="10" spans="1:11">
      <c r="A10" s="17">
        <v>1974</v>
      </c>
      <c r="B10" s="17">
        <v>2.2599999999999998</v>
      </c>
      <c r="C10" s="17">
        <v>1.62</v>
      </c>
      <c r="D10" s="17">
        <v>2.62</v>
      </c>
      <c r="E10" s="17">
        <v>4.0999999999999996</v>
      </c>
      <c r="F10" s="17">
        <v>2.89</v>
      </c>
      <c r="G10" s="17">
        <v>2.68</v>
      </c>
      <c r="H10" s="17">
        <v>0.75</v>
      </c>
      <c r="I10" s="17">
        <v>2.0699999999999998</v>
      </c>
      <c r="J10" s="17">
        <v>11.33</v>
      </c>
      <c r="K10" s="17">
        <v>3.51</v>
      </c>
    </row>
    <row r="11" spans="1:11">
      <c r="A11" s="17">
        <v>1975</v>
      </c>
      <c r="B11" s="17">
        <v>2.57</v>
      </c>
      <c r="C11" s="17">
        <v>1.89</v>
      </c>
      <c r="D11" s="17">
        <v>2.81</v>
      </c>
      <c r="E11" s="17">
        <v>4.42</v>
      </c>
      <c r="F11" s="17">
        <v>3.12</v>
      </c>
      <c r="G11" s="17">
        <v>2.88</v>
      </c>
      <c r="H11" s="17">
        <v>0.79</v>
      </c>
      <c r="I11" s="17">
        <v>2.29</v>
      </c>
      <c r="J11" s="17">
        <v>12.8</v>
      </c>
      <c r="K11" s="17">
        <v>3.96</v>
      </c>
    </row>
    <row r="12" spans="1:11">
      <c r="A12" s="17">
        <v>1976</v>
      </c>
      <c r="B12" s="17">
        <v>2.27</v>
      </c>
      <c r="C12" s="17">
        <v>2.09</v>
      </c>
      <c r="D12" s="17">
        <v>2.93</v>
      </c>
      <c r="E12" s="17">
        <v>5.31</v>
      </c>
      <c r="F12" s="17">
        <v>3.26</v>
      </c>
      <c r="G12" s="17">
        <v>3.03</v>
      </c>
      <c r="H12" s="17">
        <v>0.85</v>
      </c>
      <c r="I12" s="17">
        <v>2.46</v>
      </c>
      <c r="J12" s="17">
        <v>13.01</v>
      </c>
      <c r="K12" s="17">
        <v>4.09</v>
      </c>
    </row>
    <row r="13" spans="1:11">
      <c r="A13" s="17">
        <v>1977</v>
      </c>
      <c r="B13" s="17">
        <v>2.36</v>
      </c>
      <c r="C13" s="17">
        <v>2.4500000000000002</v>
      </c>
      <c r="D13" s="17">
        <v>3.32</v>
      </c>
      <c r="E13" s="17">
        <v>5.33</v>
      </c>
      <c r="F13" s="17">
        <v>3.66</v>
      </c>
      <c r="G13" s="17">
        <v>3.4</v>
      </c>
      <c r="H13" s="17">
        <v>0.96</v>
      </c>
      <c r="I13" s="17">
        <v>2.83</v>
      </c>
      <c r="J13" s="17">
        <v>14.01</v>
      </c>
      <c r="K13" s="17">
        <v>4.66</v>
      </c>
    </row>
    <row r="14" spans="1:11">
      <c r="A14" s="17">
        <v>1978</v>
      </c>
      <c r="B14" s="17">
        <v>2.48</v>
      </c>
      <c r="C14" s="17">
        <v>2.58</v>
      </c>
      <c r="D14" s="17">
        <v>3.52</v>
      </c>
      <c r="E14" s="17">
        <v>5.46</v>
      </c>
      <c r="F14" s="17">
        <v>3.88</v>
      </c>
      <c r="G14" s="17">
        <v>3.6</v>
      </c>
      <c r="H14" s="17">
        <v>1.01</v>
      </c>
      <c r="I14" s="17">
        <v>2.95</v>
      </c>
      <c r="J14" s="17">
        <v>14.6</v>
      </c>
      <c r="K14" s="17">
        <v>4.9000000000000004</v>
      </c>
    </row>
    <row r="15" spans="1:11">
      <c r="A15" s="17">
        <v>1979</v>
      </c>
      <c r="B15" s="17">
        <v>2.54</v>
      </c>
      <c r="C15" s="17">
        <v>3.13</v>
      </c>
      <c r="D15" s="17">
        <v>5.03</v>
      </c>
      <c r="E15" s="17">
        <v>7.45</v>
      </c>
      <c r="F15" s="17">
        <v>5.27</v>
      </c>
      <c r="G15" s="17">
        <v>5.0999999999999996</v>
      </c>
      <c r="H15" s="17">
        <v>1.45</v>
      </c>
      <c r="I15" s="17">
        <v>3.86</v>
      </c>
      <c r="J15" s="17">
        <v>15.62</v>
      </c>
      <c r="K15" s="17">
        <v>5.87</v>
      </c>
    </row>
    <row r="16" spans="1:11">
      <c r="A16" s="17">
        <v>1980</v>
      </c>
      <c r="B16" s="17">
        <v>2.7</v>
      </c>
      <c r="C16" s="17">
        <v>3.73</v>
      </c>
      <c r="D16" s="17">
        <v>6.95</v>
      </c>
      <c r="E16" s="17">
        <v>9</v>
      </c>
      <c r="F16" s="17">
        <v>8.0500000000000007</v>
      </c>
      <c r="G16" s="17">
        <v>7.09</v>
      </c>
      <c r="H16" s="17">
        <v>2.02</v>
      </c>
      <c r="I16" s="17">
        <v>4.88</v>
      </c>
      <c r="J16" s="17">
        <v>17.420000000000002</v>
      </c>
      <c r="K16" s="17">
        <v>7.12</v>
      </c>
    </row>
    <row r="17" spans="1:11">
      <c r="A17" s="17">
        <v>1981</v>
      </c>
      <c r="B17" s="17">
        <v>3.21</v>
      </c>
      <c r="C17" s="17">
        <v>4.41</v>
      </c>
      <c r="D17" s="17">
        <v>8.52</v>
      </c>
      <c r="E17" s="17">
        <v>9.77</v>
      </c>
      <c r="F17" s="17">
        <v>10.29</v>
      </c>
      <c r="G17" s="17">
        <v>8.69</v>
      </c>
      <c r="H17" s="17">
        <v>2.4900000000000002</v>
      </c>
      <c r="I17" s="17">
        <v>5.74</v>
      </c>
      <c r="J17" s="17">
        <v>19.54</v>
      </c>
      <c r="K17" s="17">
        <v>8.3000000000000007</v>
      </c>
    </row>
    <row r="18" spans="1:11">
      <c r="A18" s="17">
        <v>1982</v>
      </c>
      <c r="B18" s="17">
        <v>3.2</v>
      </c>
      <c r="C18" s="17">
        <v>5.28</v>
      </c>
      <c r="D18" s="17">
        <v>8.1999999999999993</v>
      </c>
      <c r="E18" s="17">
        <v>10.37</v>
      </c>
      <c r="F18" s="17">
        <v>10.35</v>
      </c>
      <c r="G18" s="17">
        <v>8.48</v>
      </c>
      <c r="H18" s="17">
        <v>2.41</v>
      </c>
      <c r="I18" s="17">
        <v>6.15</v>
      </c>
      <c r="J18" s="17">
        <v>22.49</v>
      </c>
      <c r="K18" s="17">
        <v>9.35</v>
      </c>
    </row>
    <row r="19" spans="1:11">
      <c r="A19" s="17">
        <v>1983</v>
      </c>
      <c r="B19" s="17">
        <v>2.78</v>
      </c>
      <c r="C19" s="17">
        <v>6.26</v>
      </c>
      <c r="D19" s="17">
        <v>8.09</v>
      </c>
      <c r="E19" s="17">
        <v>11.37</v>
      </c>
      <c r="F19" s="17">
        <v>8.27</v>
      </c>
      <c r="G19" s="17">
        <v>8.26</v>
      </c>
      <c r="H19" s="17">
        <v>2.34</v>
      </c>
      <c r="I19" s="17">
        <v>6.67</v>
      </c>
      <c r="J19" s="17">
        <v>22.87</v>
      </c>
      <c r="K19" s="17">
        <v>10.039999999999999</v>
      </c>
    </row>
    <row r="20" spans="1:11">
      <c r="A20" s="17">
        <v>1984</v>
      </c>
      <c r="B20" s="17">
        <v>3.08</v>
      </c>
      <c r="C20" s="17">
        <v>6.34</v>
      </c>
      <c r="D20" s="17">
        <v>8.25</v>
      </c>
      <c r="E20" s="17">
        <v>11.83</v>
      </c>
      <c r="F20" s="17">
        <v>9.19</v>
      </c>
      <c r="G20" s="17">
        <v>8.52</v>
      </c>
      <c r="H20" s="17">
        <v>2.38</v>
      </c>
      <c r="I20" s="17">
        <v>6.97</v>
      </c>
      <c r="J20" s="17">
        <v>23.35</v>
      </c>
      <c r="K20" s="17">
        <v>10.17</v>
      </c>
    </row>
    <row r="21" spans="1:11">
      <c r="A21" s="17">
        <v>1985</v>
      </c>
      <c r="B21" s="17">
        <v>2.83</v>
      </c>
      <c r="C21" s="17">
        <v>6.5</v>
      </c>
      <c r="D21" s="17">
        <v>7.82</v>
      </c>
      <c r="E21" s="17">
        <v>11.63</v>
      </c>
      <c r="F21" s="17">
        <v>8.6199999999999992</v>
      </c>
      <c r="G21" s="17">
        <v>8.07</v>
      </c>
      <c r="H21" s="17">
        <v>2.29</v>
      </c>
      <c r="I21" s="17">
        <v>6.89</v>
      </c>
      <c r="J21" s="17">
        <v>25.05</v>
      </c>
      <c r="K21" s="17">
        <v>10.57</v>
      </c>
    </row>
    <row r="22" spans="1:11">
      <c r="A22" s="17">
        <v>1986</v>
      </c>
      <c r="B22" s="17">
        <v>2.76</v>
      </c>
      <c r="C22" s="17">
        <v>6.17</v>
      </c>
      <c r="D22" s="17">
        <v>6.22</v>
      </c>
      <c r="E22" s="17">
        <v>9.8800000000000008</v>
      </c>
      <c r="F22" s="17">
        <v>6.93</v>
      </c>
      <c r="G22" s="17">
        <v>6.47</v>
      </c>
      <c r="H22" s="17">
        <v>1.83</v>
      </c>
      <c r="I22" s="17">
        <v>6.07</v>
      </c>
      <c r="J22" s="17">
        <v>25.96</v>
      </c>
      <c r="K22" s="17">
        <v>10.31</v>
      </c>
    </row>
    <row r="23" spans="1:11">
      <c r="A23" s="17">
        <v>1987</v>
      </c>
      <c r="B23" s="17">
        <v>2.72</v>
      </c>
      <c r="C23" s="17">
        <v>5.82</v>
      </c>
      <c r="D23" s="17">
        <v>5.88</v>
      </c>
      <c r="E23" s="17">
        <v>10.3</v>
      </c>
      <c r="F23" s="17">
        <v>6.46</v>
      </c>
      <c r="G23" s="17">
        <v>6.15</v>
      </c>
      <c r="H23" s="17">
        <v>1.75</v>
      </c>
      <c r="I23" s="17">
        <v>5.75</v>
      </c>
      <c r="J23" s="17">
        <v>25.96</v>
      </c>
      <c r="K23" s="17">
        <v>10.24</v>
      </c>
    </row>
    <row r="24" spans="1:11">
      <c r="A24" s="17">
        <v>1988</v>
      </c>
      <c r="B24" s="17">
        <v>2.69</v>
      </c>
      <c r="C24" s="17">
        <v>5.59</v>
      </c>
      <c r="D24" s="17">
        <v>5.95</v>
      </c>
      <c r="E24" s="17">
        <v>9.26</v>
      </c>
      <c r="F24" s="17">
        <v>6.45</v>
      </c>
      <c r="G24" s="17">
        <v>6.16</v>
      </c>
      <c r="H24" s="17">
        <v>1.76</v>
      </c>
      <c r="I24" s="17">
        <v>5.63</v>
      </c>
      <c r="J24" s="17">
        <v>25.44</v>
      </c>
      <c r="K24" s="17">
        <v>10.01</v>
      </c>
    </row>
    <row r="25" spans="1:11">
      <c r="A25" s="17">
        <v>1989</v>
      </c>
      <c r="B25" s="17">
        <v>2.79</v>
      </c>
      <c r="C25" s="17">
        <v>5.9</v>
      </c>
      <c r="D25" s="17">
        <v>6.5</v>
      </c>
      <c r="E25" s="17">
        <v>11.08</v>
      </c>
      <c r="F25" s="17">
        <v>6.25</v>
      </c>
      <c r="G25" s="17">
        <v>6.71</v>
      </c>
      <c r="H25" s="17">
        <v>1.95</v>
      </c>
      <c r="I25" s="17">
        <v>6.03</v>
      </c>
      <c r="J25" s="17">
        <v>26.09</v>
      </c>
      <c r="K25" s="17">
        <v>10.4</v>
      </c>
    </row>
    <row r="26" spans="1:11">
      <c r="A26" s="17">
        <v>1990</v>
      </c>
      <c r="B26" s="17">
        <v>2.96</v>
      </c>
      <c r="C26" s="17">
        <v>6.36</v>
      </c>
      <c r="D26" s="17">
        <v>7.84</v>
      </c>
      <c r="E26" s="17">
        <v>12.94</v>
      </c>
      <c r="F26" s="17">
        <v>7.97</v>
      </c>
      <c r="G26" s="17">
        <v>8.17</v>
      </c>
      <c r="H26" s="17">
        <v>2.83</v>
      </c>
      <c r="I26" s="17">
        <v>6.76</v>
      </c>
      <c r="J26" s="17">
        <v>27.03</v>
      </c>
      <c r="K26" s="17">
        <v>11.69</v>
      </c>
    </row>
    <row r="27" spans="1:11">
      <c r="A27" s="17">
        <v>1991</v>
      </c>
      <c r="B27" s="17">
        <v>2.64</v>
      </c>
      <c r="C27" s="17">
        <v>6.53</v>
      </c>
      <c r="D27" s="17">
        <v>7.62</v>
      </c>
      <c r="E27" s="17">
        <v>13.85</v>
      </c>
      <c r="F27" s="17">
        <v>7.21</v>
      </c>
      <c r="G27" s="17">
        <v>8.0399999999999991</v>
      </c>
      <c r="H27" s="17">
        <v>2.71</v>
      </c>
      <c r="I27" s="17">
        <v>6.82</v>
      </c>
      <c r="J27" s="17">
        <v>28.09</v>
      </c>
      <c r="K27" s="17">
        <v>12.09</v>
      </c>
    </row>
    <row r="28" spans="1:11">
      <c r="A28" s="17">
        <v>1992</v>
      </c>
      <c r="B28" s="17">
        <v>2.69</v>
      </c>
      <c r="C28" s="17">
        <v>6.37</v>
      </c>
      <c r="D28" s="17">
        <v>6.79</v>
      </c>
      <c r="E28" s="17">
        <v>11.87</v>
      </c>
      <c r="F28" s="17">
        <v>6.27</v>
      </c>
      <c r="G28" s="17">
        <v>7.13</v>
      </c>
      <c r="H28" s="17">
        <v>2.48</v>
      </c>
      <c r="I28" s="17">
        <v>6.4</v>
      </c>
      <c r="J28" s="17">
        <v>28.33</v>
      </c>
      <c r="K28" s="17">
        <v>11.52</v>
      </c>
    </row>
    <row r="29" spans="1:11">
      <c r="A29" s="17">
        <v>1993</v>
      </c>
      <c r="B29" s="17">
        <v>2.79</v>
      </c>
      <c r="C29" s="17">
        <v>6.6</v>
      </c>
      <c r="D29" s="17">
        <v>6.6</v>
      </c>
      <c r="E29" s="17">
        <v>11.86</v>
      </c>
      <c r="F29" s="17">
        <v>5.94</v>
      </c>
      <c r="G29" s="17">
        <v>6.88</v>
      </c>
      <c r="H29" s="17">
        <v>2.42</v>
      </c>
      <c r="I29" s="17">
        <v>6.5</v>
      </c>
      <c r="J29" s="17">
        <v>27.99</v>
      </c>
      <c r="K29" s="17">
        <v>11.66</v>
      </c>
    </row>
    <row r="30" spans="1:11">
      <c r="A30" s="17">
        <v>1994</v>
      </c>
      <c r="B30" s="17">
        <v>2.75</v>
      </c>
      <c r="C30" s="17">
        <v>7.18</v>
      </c>
      <c r="D30" s="17">
        <v>6.56</v>
      </c>
      <c r="E30" s="17">
        <v>13.56</v>
      </c>
      <c r="F30" s="17">
        <v>6.13</v>
      </c>
      <c r="G30" s="17">
        <v>6.99</v>
      </c>
      <c r="H30" s="17">
        <v>2.35</v>
      </c>
      <c r="I30" s="17">
        <v>6.92</v>
      </c>
      <c r="J30" s="17">
        <v>28</v>
      </c>
      <c r="K30" s="17">
        <v>12.1</v>
      </c>
    </row>
    <row r="31" spans="1:11">
      <c r="A31" s="17">
        <v>1995</v>
      </c>
      <c r="B31" s="17">
        <v>2.5499999999999998</v>
      </c>
      <c r="C31" s="17">
        <v>6.92</v>
      </c>
      <c r="D31" s="17">
        <v>6.32</v>
      </c>
      <c r="E31" s="17">
        <v>12.74</v>
      </c>
      <c r="F31" s="17">
        <v>5.85</v>
      </c>
      <c r="G31" s="17">
        <v>6.74</v>
      </c>
      <c r="H31" s="17">
        <v>2.2999999999999998</v>
      </c>
      <c r="I31" s="17">
        <v>6.67</v>
      </c>
      <c r="J31" s="17">
        <v>28.49</v>
      </c>
      <c r="K31" s="17">
        <v>12.21</v>
      </c>
    </row>
    <row r="32" spans="1:11">
      <c r="A32" s="17">
        <v>1996</v>
      </c>
      <c r="B32" s="17">
        <v>2.73</v>
      </c>
      <c r="C32" s="17">
        <v>7.13</v>
      </c>
      <c r="D32" s="17">
        <v>7.29</v>
      </c>
      <c r="E32" s="17">
        <v>14.05</v>
      </c>
      <c r="F32" s="17">
        <v>7.11</v>
      </c>
      <c r="G32" s="17">
        <v>7.79</v>
      </c>
      <c r="H32" s="17">
        <v>2.64</v>
      </c>
      <c r="I32" s="17">
        <v>7.17</v>
      </c>
      <c r="J32" s="17">
        <v>28.52</v>
      </c>
      <c r="K32" s="17">
        <v>12.47</v>
      </c>
    </row>
    <row r="33" spans="1:11">
      <c r="A33" s="17">
        <v>1997</v>
      </c>
      <c r="B33" s="17">
        <v>2.66</v>
      </c>
      <c r="C33" s="17">
        <v>8.0500000000000007</v>
      </c>
      <c r="D33" s="17">
        <v>7.27</v>
      </c>
      <c r="E33" s="17">
        <v>13.91</v>
      </c>
      <c r="F33" s="17">
        <v>7</v>
      </c>
      <c r="G33" s="17">
        <v>7.77</v>
      </c>
      <c r="H33" s="17">
        <v>2.63</v>
      </c>
      <c r="I33" s="17">
        <v>7.8</v>
      </c>
      <c r="J33" s="17">
        <v>28.99</v>
      </c>
      <c r="K33" s="17">
        <v>13.27</v>
      </c>
    </row>
    <row r="34" spans="1:11">
      <c r="A34" s="17">
        <v>1998</v>
      </c>
      <c r="B34" s="17">
        <v>2.61</v>
      </c>
      <c r="C34" s="17">
        <v>8.15</v>
      </c>
      <c r="D34" s="17">
        <v>6.23</v>
      </c>
      <c r="E34" s="17">
        <v>12.54</v>
      </c>
      <c r="F34" s="17">
        <v>5.7</v>
      </c>
      <c r="G34" s="17">
        <v>6.75</v>
      </c>
      <c r="H34" s="17">
        <v>2.27</v>
      </c>
      <c r="I34" s="17">
        <v>7.51</v>
      </c>
      <c r="J34" s="17">
        <v>28.92</v>
      </c>
      <c r="K34" s="17">
        <v>13.73</v>
      </c>
    </row>
    <row r="35" spans="1:11">
      <c r="A35" s="17">
        <v>1999</v>
      </c>
      <c r="B35" s="17">
        <v>2.52</v>
      </c>
      <c r="C35" s="17">
        <v>8.01</v>
      </c>
      <c r="D35" s="17">
        <v>6.24</v>
      </c>
      <c r="E35" s="17">
        <v>12.72</v>
      </c>
      <c r="F35" s="17">
        <v>5.58</v>
      </c>
      <c r="G35" s="17">
        <v>6.74</v>
      </c>
      <c r="H35" s="17">
        <v>2.33</v>
      </c>
      <c r="I35" s="17">
        <v>7.43</v>
      </c>
      <c r="J35" s="17">
        <v>26.73</v>
      </c>
      <c r="K35" s="17">
        <v>12.73</v>
      </c>
    </row>
    <row r="36" spans="1:11">
      <c r="A36" s="17">
        <v>2000</v>
      </c>
      <c r="B36" s="17">
        <v>2.5099999999999998</v>
      </c>
      <c r="C36" s="17">
        <v>8.1999999999999993</v>
      </c>
      <c r="D36" s="17">
        <v>9.36</v>
      </c>
      <c r="E36" s="17">
        <v>16.350000000000001</v>
      </c>
      <c r="F36" s="17">
        <v>9.34</v>
      </c>
      <c r="G36" s="17">
        <v>10.039999999999999</v>
      </c>
      <c r="H36" s="17">
        <v>3.5</v>
      </c>
      <c r="I36" s="17">
        <v>8.73</v>
      </c>
      <c r="J36" s="17">
        <v>27.94</v>
      </c>
      <c r="K36" s="17">
        <v>13.74</v>
      </c>
    </row>
    <row r="37" spans="1:11">
      <c r="A37" s="17">
        <v>2001</v>
      </c>
      <c r="B37" s="17">
        <v>4.5199999999999996</v>
      </c>
      <c r="C37" s="17">
        <v>10.91</v>
      </c>
      <c r="D37" s="17">
        <v>8.8699999999999992</v>
      </c>
      <c r="E37" s="17">
        <v>17.53</v>
      </c>
      <c r="F37" s="17">
        <v>10.06</v>
      </c>
      <c r="G37" s="17">
        <v>9.66</v>
      </c>
      <c r="H37" s="17">
        <v>3.34</v>
      </c>
      <c r="I37" s="17">
        <v>10.28</v>
      </c>
      <c r="J37" s="17">
        <v>28.36</v>
      </c>
      <c r="K37" s="17">
        <v>15.28</v>
      </c>
    </row>
    <row r="38" spans="1:11">
      <c r="A38" s="17">
        <v>2002</v>
      </c>
      <c r="B38" s="17">
        <v>2.77</v>
      </c>
      <c r="C38" s="17">
        <v>9.1199999999999992</v>
      </c>
      <c r="D38" s="17">
        <v>8.14</v>
      </c>
      <c r="E38" s="17">
        <v>14.7</v>
      </c>
      <c r="F38" s="17">
        <v>8.48</v>
      </c>
      <c r="G38" s="17">
        <v>8.77</v>
      </c>
      <c r="H38" s="17">
        <v>3.03</v>
      </c>
      <c r="I38" s="17">
        <v>8.85</v>
      </c>
      <c r="J38" s="17">
        <v>28.55</v>
      </c>
      <c r="K38" s="17">
        <v>14.62</v>
      </c>
    </row>
    <row r="39" spans="1:11">
      <c r="A39" s="17">
        <v>2003</v>
      </c>
      <c r="B39" s="17">
        <v>2.36</v>
      </c>
      <c r="C39" s="17">
        <v>10.45</v>
      </c>
      <c r="D39" s="17">
        <v>9.98</v>
      </c>
      <c r="E39" s="17">
        <v>16.96</v>
      </c>
      <c r="F39" s="17">
        <v>10.93</v>
      </c>
      <c r="G39" s="17">
        <v>10.75</v>
      </c>
      <c r="H39" s="17">
        <v>3.64</v>
      </c>
      <c r="I39" s="17">
        <v>10.39</v>
      </c>
      <c r="J39" s="17">
        <v>28.1</v>
      </c>
      <c r="K39" s="17">
        <v>15.28</v>
      </c>
    </row>
    <row r="40" spans="1:11">
      <c r="A40" s="17">
        <v>2004</v>
      </c>
      <c r="B40" s="17">
        <v>3.73</v>
      </c>
      <c r="C40" s="17">
        <v>11.81</v>
      </c>
      <c r="D40" s="17">
        <v>11.39</v>
      </c>
      <c r="E40" s="17">
        <v>18.89</v>
      </c>
      <c r="F40" s="17">
        <v>12.49</v>
      </c>
      <c r="G40" s="17">
        <v>12.23</v>
      </c>
      <c r="H40" s="17">
        <v>4.1399999999999997</v>
      </c>
      <c r="I40" s="17">
        <v>11.78</v>
      </c>
      <c r="J40" s="17">
        <v>28.07</v>
      </c>
      <c r="K40" s="17">
        <v>16.489999999999998</v>
      </c>
    </row>
    <row r="41" spans="1:11">
      <c r="A41" s="17">
        <v>2005</v>
      </c>
      <c r="B41" s="17">
        <v>3.33</v>
      </c>
      <c r="C41" s="17">
        <v>13.66</v>
      </c>
      <c r="D41" s="17">
        <v>15.11</v>
      </c>
      <c r="E41" s="17">
        <v>21.45</v>
      </c>
      <c r="F41" s="17">
        <v>14.54</v>
      </c>
      <c r="G41" s="17">
        <v>15.74</v>
      </c>
      <c r="H41" s="17">
        <v>5.48</v>
      </c>
      <c r="I41" s="17">
        <v>14.16</v>
      </c>
      <c r="J41" s="17">
        <v>28.89</v>
      </c>
      <c r="K41" s="17">
        <v>18.73</v>
      </c>
    </row>
    <row r="42" spans="1:11">
      <c r="A42" s="17">
        <v>2006</v>
      </c>
      <c r="B42" s="17">
        <v>3.59</v>
      </c>
      <c r="C42" s="17">
        <v>15.84</v>
      </c>
      <c r="D42" s="17">
        <v>17.54</v>
      </c>
      <c r="E42" s="17">
        <v>24.31</v>
      </c>
      <c r="F42" s="17">
        <v>17.829999999999998</v>
      </c>
      <c r="G42" s="17">
        <v>18.39</v>
      </c>
      <c r="H42" s="17">
        <v>6.31</v>
      </c>
      <c r="I42" s="17">
        <v>16.46</v>
      </c>
      <c r="J42" s="17">
        <v>30.33</v>
      </c>
      <c r="K42" s="17">
        <v>21.16</v>
      </c>
    </row>
    <row r="43" spans="1:11">
      <c r="A43" s="17">
        <v>2007</v>
      </c>
      <c r="B43" s="17">
        <v>3.52</v>
      </c>
      <c r="C43" s="17">
        <v>14.12</v>
      </c>
      <c r="D43" s="17">
        <v>19.3</v>
      </c>
      <c r="E43" s="17">
        <v>26.51</v>
      </c>
      <c r="F43" s="17">
        <v>19.28</v>
      </c>
      <c r="G43" s="17">
        <v>20.329999999999998</v>
      </c>
      <c r="H43" s="17">
        <v>6.97</v>
      </c>
      <c r="I43" s="17">
        <v>15.92</v>
      </c>
      <c r="J43" s="17">
        <v>32.090000000000003</v>
      </c>
      <c r="K43" s="17">
        <v>21.3</v>
      </c>
    </row>
    <row r="44" spans="1:11">
      <c r="A44" s="17">
        <v>2008</v>
      </c>
      <c r="B44" s="17"/>
      <c r="C44" s="17">
        <v>15.61</v>
      </c>
      <c r="D44" s="17">
        <v>24.32</v>
      </c>
      <c r="E44" s="17">
        <v>31.04</v>
      </c>
      <c r="F44" s="17">
        <v>26.78</v>
      </c>
      <c r="G44" s="17">
        <v>25.12</v>
      </c>
      <c r="H44" s="17">
        <v>8.59</v>
      </c>
      <c r="I44" s="17">
        <v>19.38</v>
      </c>
      <c r="J44" s="17">
        <v>33.270000000000003</v>
      </c>
      <c r="K44" s="17">
        <v>23.59</v>
      </c>
    </row>
    <row r="45" spans="1:11">
      <c r="A45" s="17">
        <v>2009</v>
      </c>
      <c r="B45" s="17"/>
      <c r="C45" s="17">
        <v>14.18</v>
      </c>
      <c r="D45" s="17">
        <v>17.96</v>
      </c>
      <c r="E45" s="17">
        <v>27.48</v>
      </c>
      <c r="F45" s="17">
        <v>21.62</v>
      </c>
      <c r="G45" s="17">
        <v>20.100000000000001</v>
      </c>
      <c r="H45" s="17">
        <v>6.45</v>
      </c>
      <c r="I45" s="17">
        <v>15.57</v>
      </c>
      <c r="J45" s="17">
        <v>34.14</v>
      </c>
      <c r="K45" s="17">
        <v>21.84</v>
      </c>
    </row>
    <row r="46" spans="1:11">
      <c r="A46" s="17">
        <v>2010</v>
      </c>
      <c r="B46" s="17"/>
      <c r="C46" s="17">
        <v>12.44</v>
      </c>
      <c r="D46" s="17">
        <v>21.43</v>
      </c>
      <c r="E46" s="17">
        <v>30.1</v>
      </c>
      <c r="F46" s="17">
        <v>24.3</v>
      </c>
      <c r="G46" s="17">
        <v>23.17</v>
      </c>
      <c r="H46" s="17">
        <v>7.61</v>
      </c>
      <c r="I46" s="17">
        <v>15.54</v>
      </c>
      <c r="J46" s="17">
        <v>37.22</v>
      </c>
      <c r="K46" s="17">
        <v>23.02</v>
      </c>
    </row>
    <row r="47" spans="1:11">
      <c r="A47" s="17">
        <v>2011</v>
      </c>
      <c r="B47" s="17"/>
      <c r="C47" s="17">
        <v>11.99</v>
      </c>
      <c r="D47" s="17">
        <v>26.14</v>
      </c>
      <c r="E47" s="17">
        <v>32.369999999999997</v>
      </c>
      <c r="F47" s="17">
        <v>28.72</v>
      </c>
      <c r="G47" s="17">
        <v>27.39</v>
      </c>
      <c r="H47" s="17">
        <v>9.15</v>
      </c>
      <c r="I47" s="17">
        <v>16.43</v>
      </c>
      <c r="J47" s="17">
        <v>38.86</v>
      </c>
      <c r="K47" s="17">
        <v>24.3</v>
      </c>
    </row>
    <row r="48" spans="1:11">
      <c r="A48" s="17">
        <v>2012</v>
      </c>
      <c r="B48" s="17"/>
      <c r="C48" s="17">
        <v>11.48</v>
      </c>
      <c r="D48" s="17">
        <v>29.86</v>
      </c>
      <c r="E48" s="17">
        <v>30.69</v>
      </c>
      <c r="F48" s="17">
        <v>30.15</v>
      </c>
      <c r="G48" s="17">
        <v>30.02</v>
      </c>
      <c r="H48" s="17">
        <v>10.19</v>
      </c>
      <c r="I48" s="17">
        <v>16.77</v>
      </c>
      <c r="J48" s="17">
        <v>37.369999999999997</v>
      </c>
      <c r="K48" s="17">
        <v>24.39</v>
      </c>
    </row>
    <row r="49" spans="1:11">
      <c r="A49" s="17">
        <v>2013</v>
      </c>
      <c r="B49" s="17"/>
      <c r="C49" s="17">
        <v>11.07</v>
      </c>
      <c r="D49" s="17">
        <v>28.82</v>
      </c>
      <c r="E49" s="17">
        <v>30.1</v>
      </c>
      <c r="F49" s="17">
        <v>30.15</v>
      </c>
      <c r="G49" s="17">
        <v>29.08</v>
      </c>
      <c r="H49" s="17">
        <v>9.98</v>
      </c>
      <c r="I49" s="17">
        <v>15.99</v>
      </c>
      <c r="J49" s="17">
        <v>37.479999999999997</v>
      </c>
      <c r="K49" s="17">
        <v>23.3</v>
      </c>
    </row>
    <row r="50" spans="1:11">
      <c r="A50" s="17">
        <v>2014</v>
      </c>
      <c r="B50" s="17"/>
      <c r="C50" s="17">
        <v>11.2</v>
      </c>
      <c r="D50" s="17">
        <v>28.12</v>
      </c>
      <c r="E50" s="17">
        <v>32.75</v>
      </c>
      <c r="F50" s="17">
        <v>30.23</v>
      </c>
      <c r="G50" s="17">
        <v>28.98</v>
      </c>
      <c r="H50" s="17">
        <v>9.73</v>
      </c>
      <c r="I50" s="17">
        <v>16.190000000000001</v>
      </c>
      <c r="J50" s="17">
        <v>39.03</v>
      </c>
      <c r="K50" s="17">
        <v>23.44</v>
      </c>
    </row>
    <row r="51" spans="1:11">
      <c r="A51" s="17">
        <v>2015</v>
      </c>
      <c r="B51" s="17"/>
      <c r="C51" s="17">
        <v>10.53</v>
      </c>
      <c r="D51" s="17">
        <v>19.649999999999999</v>
      </c>
      <c r="E51" s="17">
        <v>27.95</v>
      </c>
      <c r="F51" s="17">
        <v>16.97</v>
      </c>
      <c r="G51" s="17">
        <v>21.04</v>
      </c>
      <c r="H51" s="17">
        <v>6.71</v>
      </c>
      <c r="I51" s="17">
        <v>13.3</v>
      </c>
      <c r="J51" s="17">
        <v>39.979999999999997</v>
      </c>
      <c r="K51" s="17">
        <v>22.14</v>
      </c>
    </row>
    <row r="52" spans="1:11">
      <c r="A52" s="17">
        <v>2016</v>
      </c>
      <c r="B52" s="17"/>
      <c r="C52" s="17">
        <v>9.76</v>
      </c>
      <c r="D52" s="17">
        <v>16.89</v>
      </c>
      <c r="E52" s="17">
        <v>27.76</v>
      </c>
      <c r="F52" s="17">
        <v>13.53</v>
      </c>
      <c r="G52" s="17">
        <v>18.84</v>
      </c>
      <c r="H52" s="17">
        <v>5.73</v>
      </c>
      <c r="I52" s="17">
        <v>12.04</v>
      </c>
      <c r="J52" s="17">
        <v>40.64</v>
      </c>
      <c r="K52" s="17">
        <v>22.21</v>
      </c>
    </row>
    <row r="53" spans="1:11">
      <c r="A53" s="17">
        <v>2017</v>
      </c>
      <c r="B53" s="17"/>
      <c r="C53" s="17">
        <v>10.93</v>
      </c>
      <c r="D53" s="17">
        <v>18.79</v>
      </c>
      <c r="E53" s="17">
        <v>30.68</v>
      </c>
      <c r="F53" s="17">
        <v>16.920000000000002</v>
      </c>
      <c r="G53" s="17">
        <v>21.11</v>
      </c>
      <c r="H53" s="17">
        <v>6.41</v>
      </c>
      <c r="I53" s="17">
        <v>13.43</v>
      </c>
      <c r="J53" s="17">
        <v>41.7</v>
      </c>
      <c r="K53" s="17">
        <v>23.18</v>
      </c>
    </row>
    <row r="54" spans="1:11">
      <c r="A54" s="17">
        <v>2018</v>
      </c>
      <c r="B54" s="17"/>
      <c r="C54" s="17">
        <v>10.82</v>
      </c>
      <c r="D54" s="17">
        <v>20.69</v>
      </c>
      <c r="E54" s="17">
        <v>30.74</v>
      </c>
      <c r="F54" s="17">
        <v>25.2</v>
      </c>
      <c r="G54" s="17">
        <v>22.66</v>
      </c>
      <c r="H54" s="17">
        <v>7.09</v>
      </c>
      <c r="I54" s="17">
        <v>13.88</v>
      </c>
      <c r="J54" s="17">
        <v>40.71</v>
      </c>
      <c r="K54" s="17">
        <v>22.66</v>
      </c>
    </row>
    <row r="55" spans="1:11">
      <c r="A55" s="17">
        <v>2019</v>
      </c>
      <c r="B55" s="17"/>
      <c r="C55" s="17">
        <v>11.26</v>
      </c>
      <c r="D55" s="17">
        <v>20.61</v>
      </c>
      <c r="E55" s="17">
        <v>26.1</v>
      </c>
      <c r="F55" s="17">
        <v>24.5</v>
      </c>
      <c r="G55" s="17">
        <v>22.08</v>
      </c>
      <c r="H55" s="17">
        <v>6.82</v>
      </c>
      <c r="I55" s="17">
        <v>13.77</v>
      </c>
      <c r="J55" s="17">
        <v>40.46</v>
      </c>
      <c r="K55" s="17">
        <v>22.89</v>
      </c>
    </row>
    <row r="56" spans="1:11">
      <c r="A56" s="17">
        <v>2020</v>
      </c>
      <c r="B56" s="17"/>
      <c r="C56" s="17">
        <v>11.04</v>
      </c>
      <c r="D56" s="17">
        <v>17.600000000000001</v>
      </c>
      <c r="E56" s="17">
        <v>22.83</v>
      </c>
      <c r="F56" s="17">
        <v>22.52</v>
      </c>
      <c r="G56" s="17">
        <v>18.89</v>
      </c>
      <c r="H56" s="17">
        <v>5.64</v>
      </c>
      <c r="I56" s="17">
        <v>12.66</v>
      </c>
      <c r="J56" s="17">
        <v>39.81</v>
      </c>
      <c r="K56" s="17">
        <v>22.61</v>
      </c>
    </row>
    <row r="57" spans="1:11">
      <c r="A57" s="18">
        <v>2021</v>
      </c>
      <c r="B57" s="18"/>
      <c r="C57" s="18">
        <v>11.56</v>
      </c>
      <c r="D57" s="18">
        <v>20.71</v>
      </c>
      <c r="E57" s="18">
        <v>27.51</v>
      </c>
      <c r="F57" s="18">
        <v>22.38</v>
      </c>
      <c r="G57" s="18">
        <v>22.08</v>
      </c>
      <c r="H57" s="18">
        <v>6.77</v>
      </c>
      <c r="I57" s="18">
        <v>14.19</v>
      </c>
      <c r="J57" s="18">
        <v>40.33</v>
      </c>
      <c r="K57" s="18">
        <v>23.46</v>
      </c>
    </row>
    <row r="58" spans="1:11">
      <c r="A58" s="19"/>
    </row>
    <row r="59" spans="1:11">
      <c r="A59" s="16">
        <v>1970</v>
      </c>
      <c r="B59" s="16">
        <v>49.1</v>
      </c>
      <c r="C59" s="16">
        <v>367.4</v>
      </c>
      <c r="D59" s="16">
        <v>245.1</v>
      </c>
      <c r="E59" s="16">
        <v>15</v>
      </c>
      <c r="F59" s="16">
        <v>29.9</v>
      </c>
      <c r="G59" s="16">
        <v>290.10000000000002</v>
      </c>
      <c r="H59" s="16">
        <v>2.4</v>
      </c>
      <c r="I59" s="16">
        <v>709</v>
      </c>
      <c r="J59" s="16">
        <v>561.5</v>
      </c>
      <c r="K59" s="20">
        <v>1270.4000000000001</v>
      </c>
    </row>
    <row r="60" spans="1:11">
      <c r="A60" s="17">
        <v>1971</v>
      </c>
      <c r="B60" s="17">
        <v>42.4</v>
      </c>
      <c r="C60" s="17">
        <v>389.5</v>
      </c>
      <c r="D60" s="17">
        <v>263</v>
      </c>
      <c r="E60" s="17">
        <v>14.2</v>
      </c>
      <c r="F60" s="17">
        <v>33.6</v>
      </c>
      <c r="G60" s="17">
        <v>310.8</v>
      </c>
      <c r="H60" s="17">
        <v>2.4</v>
      </c>
      <c r="I60" s="17">
        <v>745.1</v>
      </c>
      <c r="J60" s="17">
        <v>670.7</v>
      </c>
      <c r="K60" s="21">
        <v>1415.8</v>
      </c>
    </row>
    <row r="61" spans="1:11">
      <c r="A61" s="17">
        <v>1972</v>
      </c>
      <c r="B61" s="17">
        <v>29.5</v>
      </c>
      <c r="C61" s="17">
        <v>414.2</v>
      </c>
      <c r="D61" s="17">
        <v>285.7</v>
      </c>
      <c r="E61" s="17">
        <v>16.8</v>
      </c>
      <c r="F61" s="17">
        <v>38.4</v>
      </c>
      <c r="G61" s="17">
        <v>341</v>
      </c>
      <c r="H61" s="17">
        <v>2.5</v>
      </c>
      <c r="I61" s="17">
        <v>787.2</v>
      </c>
      <c r="J61" s="17">
        <v>749.3</v>
      </c>
      <c r="K61" s="21">
        <v>1536.5</v>
      </c>
    </row>
    <row r="62" spans="1:11">
      <c r="A62" s="17">
        <v>1973</v>
      </c>
      <c r="B62" s="17">
        <v>25.8</v>
      </c>
      <c r="C62" s="17">
        <v>433.2</v>
      </c>
      <c r="D62" s="17">
        <v>334.3</v>
      </c>
      <c r="E62" s="17">
        <v>23</v>
      </c>
      <c r="F62" s="17">
        <v>33.4</v>
      </c>
      <c r="G62" s="17">
        <v>390.6</v>
      </c>
      <c r="H62" s="17">
        <v>2.5</v>
      </c>
      <c r="I62" s="17">
        <v>852.2</v>
      </c>
      <c r="J62" s="17">
        <v>845.3</v>
      </c>
      <c r="K62" s="21">
        <v>1697.5</v>
      </c>
    </row>
    <row r="63" spans="1:11">
      <c r="A63" s="17">
        <v>1974</v>
      </c>
      <c r="B63" s="17">
        <v>36.6</v>
      </c>
      <c r="C63" s="17">
        <v>451.3</v>
      </c>
      <c r="D63" s="17">
        <v>487</v>
      </c>
      <c r="E63" s="17">
        <v>26.1</v>
      </c>
      <c r="F63" s="17">
        <v>41.4</v>
      </c>
      <c r="G63" s="17">
        <v>554.5</v>
      </c>
      <c r="H63" s="17">
        <v>4</v>
      </c>
      <c r="I63" s="21">
        <v>1046.4000000000001</v>
      </c>
      <c r="J63" s="21">
        <v>1057.0999999999999</v>
      </c>
      <c r="K63" s="21">
        <v>2103.5</v>
      </c>
    </row>
    <row r="64" spans="1:11">
      <c r="A64" s="17">
        <v>1975</v>
      </c>
      <c r="B64" s="17">
        <v>32.4</v>
      </c>
      <c r="C64" s="17">
        <v>527.29999999999995</v>
      </c>
      <c r="D64" s="17">
        <v>517.20000000000005</v>
      </c>
      <c r="E64" s="17">
        <v>30.6</v>
      </c>
      <c r="F64" s="17">
        <v>35.799999999999997</v>
      </c>
      <c r="G64" s="17">
        <v>583.5</v>
      </c>
      <c r="H64" s="17">
        <v>4.8</v>
      </c>
      <c r="I64" s="21">
        <v>1148</v>
      </c>
      <c r="J64" s="21">
        <v>1208.5</v>
      </c>
      <c r="K64" s="21">
        <v>2356.5</v>
      </c>
    </row>
    <row r="65" spans="1:11">
      <c r="A65" s="17">
        <v>1976</v>
      </c>
      <c r="B65" s="17">
        <v>26.9</v>
      </c>
      <c r="C65" s="17">
        <v>621</v>
      </c>
      <c r="D65" s="17">
        <v>594.5</v>
      </c>
      <c r="E65" s="17">
        <v>38.5</v>
      </c>
      <c r="F65" s="17">
        <v>40.200000000000003</v>
      </c>
      <c r="G65" s="17">
        <v>673.2</v>
      </c>
      <c r="H65" s="17">
        <v>6.1</v>
      </c>
      <c r="I65" s="21">
        <v>1327.2</v>
      </c>
      <c r="J65" s="21">
        <v>1280.8</v>
      </c>
      <c r="K65" s="21">
        <v>2608</v>
      </c>
    </row>
    <row r="66" spans="1:11">
      <c r="A66" s="17">
        <v>1977</v>
      </c>
      <c r="B66" s="17">
        <v>26.8</v>
      </c>
      <c r="C66" s="17">
        <v>695</v>
      </c>
      <c r="D66" s="17">
        <v>680.8</v>
      </c>
      <c r="E66" s="17">
        <v>40.200000000000003</v>
      </c>
      <c r="F66" s="17">
        <v>38.1</v>
      </c>
      <c r="G66" s="17">
        <v>759.1</v>
      </c>
      <c r="H66" s="17">
        <v>7.9</v>
      </c>
      <c r="I66" s="21">
        <v>1488.9</v>
      </c>
      <c r="J66" s="21">
        <v>1443.3</v>
      </c>
      <c r="K66" s="21">
        <v>2932.2</v>
      </c>
    </row>
    <row r="67" spans="1:11">
      <c r="A67" s="17">
        <v>1978</v>
      </c>
      <c r="B67" s="17">
        <v>26.5</v>
      </c>
      <c r="C67" s="17">
        <v>753.5</v>
      </c>
      <c r="D67" s="17">
        <v>678.5</v>
      </c>
      <c r="E67" s="17">
        <v>37.9</v>
      </c>
      <c r="F67" s="17">
        <v>36.5</v>
      </c>
      <c r="G67" s="17">
        <v>752.9</v>
      </c>
      <c r="H67" s="17">
        <v>10.9</v>
      </c>
      <c r="I67" s="21">
        <v>1543.6</v>
      </c>
      <c r="J67" s="21">
        <v>1532.3</v>
      </c>
      <c r="K67" s="21">
        <v>3075.9</v>
      </c>
    </row>
    <row r="68" spans="1:11">
      <c r="A68" s="17">
        <v>1979</v>
      </c>
      <c r="B68" s="17">
        <v>16.100000000000001</v>
      </c>
      <c r="C68" s="17">
        <v>921.2</v>
      </c>
      <c r="D68" s="17">
        <v>949.6</v>
      </c>
      <c r="E68" s="17">
        <v>33.6</v>
      </c>
      <c r="F68" s="17">
        <v>61</v>
      </c>
      <c r="G68" s="21">
        <v>1044.2</v>
      </c>
      <c r="H68" s="17">
        <v>18.7</v>
      </c>
      <c r="I68" s="21">
        <v>2000.2</v>
      </c>
      <c r="J68" s="21">
        <v>1674.2</v>
      </c>
      <c r="K68" s="21">
        <v>3674.4</v>
      </c>
    </row>
    <row r="69" spans="1:11">
      <c r="A69" s="17">
        <v>1980</v>
      </c>
      <c r="B69" s="17">
        <v>20.6</v>
      </c>
      <c r="C69" s="21">
        <v>1098.2</v>
      </c>
      <c r="D69" s="21">
        <v>1127.0999999999999</v>
      </c>
      <c r="E69" s="17">
        <v>46.9</v>
      </c>
      <c r="F69" s="17">
        <v>107.8</v>
      </c>
      <c r="G69" s="21">
        <v>1281.8</v>
      </c>
      <c r="H69" s="17">
        <v>31.3</v>
      </c>
      <c r="I69" s="21">
        <v>2431.9</v>
      </c>
      <c r="J69" s="21">
        <v>1888.1</v>
      </c>
      <c r="K69" s="21">
        <v>4320.1000000000004</v>
      </c>
    </row>
    <row r="70" spans="1:11">
      <c r="A70" s="17">
        <v>1981</v>
      </c>
      <c r="B70" s="17">
        <v>24.9</v>
      </c>
      <c r="C70" s="21">
        <v>1288.5999999999999</v>
      </c>
      <c r="D70" s="21">
        <v>1200.5</v>
      </c>
      <c r="E70" s="17">
        <v>58.5</v>
      </c>
      <c r="F70" s="17">
        <v>116.3</v>
      </c>
      <c r="G70" s="21">
        <v>1375.2</v>
      </c>
      <c r="H70" s="17">
        <v>43.8</v>
      </c>
      <c r="I70" s="21">
        <v>2732.5</v>
      </c>
      <c r="J70" s="21">
        <v>2114.3000000000002</v>
      </c>
      <c r="K70" s="21">
        <v>4846.7</v>
      </c>
    </row>
    <row r="71" spans="1:11">
      <c r="A71" s="17">
        <v>1982</v>
      </c>
      <c r="B71" s="17">
        <v>22.8</v>
      </c>
      <c r="C71" s="21">
        <v>1477.7</v>
      </c>
      <c r="D71" s="17">
        <v>988.6</v>
      </c>
      <c r="E71" s="17">
        <v>60.4</v>
      </c>
      <c r="F71" s="17">
        <v>128.69999999999999</v>
      </c>
      <c r="G71" s="21">
        <v>1177.7</v>
      </c>
      <c r="H71" s="17">
        <v>37.299999999999997</v>
      </c>
      <c r="I71" s="21">
        <v>2715.5</v>
      </c>
      <c r="J71" s="21">
        <v>2414.6</v>
      </c>
      <c r="K71" s="21">
        <v>5130.1000000000004</v>
      </c>
    </row>
    <row r="72" spans="1:11">
      <c r="A72" s="17">
        <v>1983</v>
      </c>
      <c r="B72" s="17">
        <v>16.2</v>
      </c>
      <c r="C72" s="21">
        <v>1625.5</v>
      </c>
      <c r="D72" s="17">
        <v>975.2</v>
      </c>
      <c r="E72" s="17">
        <v>78.7</v>
      </c>
      <c r="F72" s="17">
        <v>59.1</v>
      </c>
      <c r="G72" s="21">
        <v>1112.9000000000001</v>
      </c>
      <c r="H72" s="17">
        <v>45.7</v>
      </c>
      <c r="I72" s="21">
        <v>2800.3</v>
      </c>
      <c r="J72" s="21">
        <v>2522.9</v>
      </c>
      <c r="K72" s="21">
        <v>5323.2</v>
      </c>
    </row>
    <row r="73" spans="1:11">
      <c r="A73" s="17">
        <v>1984</v>
      </c>
      <c r="B73" s="17">
        <v>22.4</v>
      </c>
      <c r="C73" s="21">
        <v>1740.5</v>
      </c>
      <c r="D73" s="21">
        <v>1169.7</v>
      </c>
      <c r="E73" s="17">
        <v>88.5</v>
      </c>
      <c r="F73" s="17">
        <v>183.1</v>
      </c>
      <c r="G73" s="21">
        <v>1441.3</v>
      </c>
      <c r="H73" s="17">
        <v>33.200000000000003</v>
      </c>
      <c r="I73" s="21">
        <v>3237.4</v>
      </c>
      <c r="J73" s="21">
        <v>2640</v>
      </c>
      <c r="K73" s="21">
        <v>5877.4</v>
      </c>
    </row>
    <row r="74" spans="1:11">
      <c r="A74" s="17">
        <v>1985</v>
      </c>
      <c r="B74" s="17">
        <v>18.8</v>
      </c>
      <c r="C74" s="21">
        <v>1644.9</v>
      </c>
      <c r="D74" s="21">
        <v>1101.5</v>
      </c>
      <c r="E74" s="17">
        <v>87.6</v>
      </c>
      <c r="F74" s="17">
        <v>139.5</v>
      </c>
      <c r="G74" s="21">
        <v>1328.5</v>
      </c>
      <c r="H74" s="17">
        <v>32.9</v>
      </c>
      <c r="I74" s="21">
        <v>3025.2</v>
      </c>
      <c r="J74" s="21">
        <v>2793.4</v>
      </c>
      <c r="K74" s="21">
        <v>5818.6</v>
      </c>
    </row>
    <row r="75" spans="1:11">
      <c r="A75" s="17">
        <v>1986</v>
      </c>
      <c r="B75" s="17">
        <v>22.4</v>
      </c>
      <c r="C75" s="21">
        <v>1629.4</v>
      </c>
      <c r="D75" s="17">
        <v>762.3</v>
      </c>
      <c r="E75" s="17">
        <v>64</v>
      </c>
      <c r="F75" s="17">
        <v>116.7</v>
      </c>
      <c r="G75" s="17">
        <v>943</v>
      </c>
      <c r="H75" s="17">
        <v>24</v>
      </c>
      <c r="I75" s="21">
        <v>2618.9</v>
      </c>
      <c r="J75" s="21">
        <v>3032.4</v>
      </c>
      <c r="K75" s="21">
        <v>5651.3</v>
      </c>
    </row>
    <row r="76" spans="1:11">
      <c r="A76" s="17">
        <v>1987</v>
      </c>
      <c r="B76" s="17">
        <v>25.1</v>
      </c>
      <c r="C76" s="21">
        <v>1514.6</v>
      </c>
      <c r="D76" s="17">
        <v>745.6</v>
      </c>
      <c r="E76" s="17">
        <v>75.7</v>
      </c>
      <c r="F76" s="17">
        <v>78.8</v>
      </c>
      <c r="G76" s="17">
        <v>900.1</v>
      </c>
      <c r="H76" s="17">
        <v>20.399999999999999</v>
      </c>
      <c r="I76" s="21">
        <v>2460.1999999999998</v>
      </c>
      <c r="J76" s="21">
        <v>3166.9</v>
      </c>
      <c r="K76" s="21">
        <v>5627.1</v>
      </c>
    </row>
    <row r="77" spans="1:11">
      <c r="A77" s="17">
        <v>1988</v>
      </c>
      <c r="B77" s="17">
        <v>21.3</v>
      </c>
      <c r="C77" s="21">
        <v>1551.9</v>
      </c>
      <c r="D77" s="17">
        <v>784.3</v>
      </c>
      <c r="E77" s="17">
        <v>71.599999999999994</v>
      </c>
      <c r="F77" s="17">
        <v>106.7</v>
      </c>
      <c r="G77" s="17">
        <v>962.7</v>
      </c>
      <c r="H77" s="17">
        <v>22</v>
      </c>
      <c r="I77" s="21">
        <v>2557.9</v>
      </c>
      <c r="J77" s="21">
        <v>3283</v>
      </c>
      <c r="K77" s="21">
        <v>5840.9</v>
      </c>
    </row>
    <row r="78" spans="1:11">
      <c r="A78" s="17">
        <v>1989</v>
      </c>
      <c r="B78" s="17">
        <v>22</v>
      </c>
      <c r="C78" s="21">
        <v>1663.2</v>
      </c>
      <c r="D78" s="17">
        <v>928.5</v>
      </c>
      <c r="E78" s="17">
        <v>91.7</v>
      </c>
      <c r="F78" s="17">
        <v>89.8</v>
      </c>
      <c r="G78" s="21">
        <v>1109.9000000000001</v>
      </c>
      <c r="H78" s="17">
        <v>24.6</v>
      </c>
      <c r="I78" s="21">
        <v>2819.7</v>
      </c>
      <c r="J78" s="21">
        <v>3395</v>
      </c>
      <c r="K78" s="21">
        <v>6214.7</v>
      </c>
    </row>
    <row r="79" spans="1:11">
      <c r="A79" s="17">
        <v>1990</v>
      </c>
      <c r="B79" s="17">
        <v>19.399999999999999</v>
      </c>
      <c r="C79" s="21">
        <v>1586.7</v>
      </c>
      <c r="D79" s="17">
        <v>923</v>
      </c>
      <c r="E79" s="17">
        <v>107.4</v>
      </c>
      <c r="F79" s="17">
        <v>62.2</v>
      </c>
      <c r="G79" s="21">
        <v>1092.5999999999999</v>
      </c>
      <c r="H79" s="17">
        <v>44.5</v>
      </c>
      <c r="I79" s="21">
        <v>2743.3</v>
      </c>
      <c r="J79" s="21">
        <v>3519.4</v>
      </c>
      <c r="K79" s="21">
        <v>6262.7</v>
      </c>
    </row>
    <row r="80" spans="1:11">
      <c r="A80" s="17">
        <v>1991</v>
      </c>
      <c r="B80" s="17">
        <v>16.8</v>
      </c>
      <c r="C80" s="21">
        <v>1641.3</v>
      </c>
      <c r="D80" s="17">
        <v>898.2</v>
      </c>
      <c r="E80" s="17">
        <v>133.4</v>
      </c>
      <c r="F80" s="17">
        <v>61.6</v>
      </c>
      <c r="G80" s="21">
        <v>1093.3</v>
      </c>
      <c r="H80" s="17">
        <v>44.7</v>
      </c>
      <c r="I80" s="21">
        <v>2796.1</v>
      </c>
      <c r="J80" s="21">
        <v>3794.8</v>
      </c>
      <c r="K80" s="21">
        <v>6590.9</v>
      </c>
    </row>
    <row r="81" spans="1:11">
      <c r="A81" s="17">
        <v>1992</v>
      </c>
      <c r="B81" s="17">
        <v>19.600000000000001</v>
      </c>
      <c r="C81" s="21">
        <v>1759.6</v>
      </c>
      <c r="D81" s="17">
        <v>811.8</v>
      </c>
      <c r="E81" s="17">
        <v>120.8</v>
      </c>
      <c r="F81" s="17">
        <v>56.3</v>
      </c>
      <c r="G81" s="17">
        <v>988.9</v>
      </c>
      <c r="H81" s="17">
        <v>42.9</v>
      </c>
      <c r="I81" s="21">
        <v>2811</v>
      </c>
      <c r="J81" s="21">
        <v>3793.3</v>
      </c>
      <c r="K81" s="21">
        <v>6604.4</v>
      </c>
    </row>
    <row r="82" spans="1:11">
      <c r="A82" s="17">
        <v>1993</v>
      </c>
      <c r="B82" s="17">
        <v>15.4</v>
      </c>
      <c r="C82" s="21">
        <v>1839.9</v>
      </c>
      <c r="D82" s="17">
        <v>857</v>
      </c>
      <c r="E82" s="17">
        <v>110.4</v>
      </c>
      <c r="F82" s="17">
        <v>55.8</v>
      </c>
      <c r="G82" s="21">
        <v>1023.2</v>
      </c>
      <c r="H82" s="17">
        <v>36.200000000000003</v>
      </c>
      <c r="I82" s="21">
        <v>2914.7</v>
      </c>
      <c r="J82" s="21">
        <v>3959.2</v>
      </c>
      <c r="K82" s="21">
        <v>6873.9</v>
      </c>
    </row>
    <row r="83" spans="1:11">
      <c r="A83" s="17">
        <v>1994</v>
      </c>
      <c r="B83" s="17">
        <v>12</v>
      </c>
      <c r="C83" s="21">
        <v>1997.2</v>
      </c>
      <c r="D83" s="17">
        <v>840.2</v>
      </c>
      <c r="E83" s="17">
        <v>128.4</v>
      </c>
      <c r="F83" s="17">
        <v>51.8</v>
      </c>
      <c r="G83" s="21">
        <v>1020.4</v>
      </c>
      <c r="H83" s="17">
        <v>33.4</v>
      </c>
      <c r="I83" s="21">
        <v>3062.9</v>
      </c>
      <c r="J83" s="21">
        <v>4035.4</v>
      </c>
      <c r="K83" s="21">
        <v>7098.4</v>
      </c>
    </row>
    <row r="84" spans="1:11">
      <c r="A84" s="17">
        <v>1995</v>
      </c>
      <c r="B84" s="17">
        <v>9.8000000000000007</v>
      </c>
      <c r="C84" s="21">
        <v>1877.1</v>
      </c>
      <c r="D84" s="17">
        <v>746.8</v>
      </c>
      <c r="E84" s="17">
        <v>128.9</v>
      </c>
      <c r="F84" s="17">
        <v>68.5</v>
      </c>
      <c r="G84" s="17">
        <v>944.1</v>
      </c>
      <c r="H84" s="17">
        <v>32.700000000000003</v>
      </c>
      <c r="I84" s="21">
        <v>2863.7</v>
      </c>
      <c r="J84" s="21">
        <v>4160.6000000000004</v>
      </c>
      <c r="K84" s="21">
        <v>7024.3</v>
      </c>
    </row>
    <row r="85" spans="1:11">
      <c r="A85" s="17">
        <v>1996</v>
      </c>
      <c r="B85" s="17">
        <v>8.1</v>
      </c>
      <c r="C85" s="21">
        <v>2055.3000000000002</v>
      </c>
      <c r="D85" s="17">
        <v>878.4</v>
      </c>
      <c r="E85" s="17">
        <v>154.69999999999999</v>
      </c>
      <c r="F85" s="17">
        <v>97.3</v>
      </c>
      <c r="G85" s="21">
        <v>1130.4000000000001</v>
      </c>
      <c r="H85" s="17">
        <v>38.9</v>
      </c>
      <c r="I85" s="21">
        <v>3232.6</v>
      </c>
      <c r="J85" s="21">
        <v>4247.8</v>
      </c>
      <c r="K85" s="21">
        <v>7480.4</v>
      </c>
    </row>
    <row r="86" spans="1:11">
      <c r="A86" s="17">
        <v>1997</v>
      </c>
      <c r="B86" s="17">
        <v>9</v>
      </c>
      <c r="C86" s="21">
        <v>2186.6</v>
      </c>
      <c r="D86" s="17">
        <v>810.7</v>
      </c>
      <c r="E86" s="17">
        <v>150.9</v>
      </c>
      <c r="F86" s="17">
        <v>100.8</v>
      </c>
      <c r="G86" s="21">
        <v>1062.4000000000001</v>
      </c>
      <c r="H86" s="17">
        <v>22</v>
      </c>
      <c r="I86" s="21">
        <v>3279.9</v>
      </c>
      <c r="J86" s="21">
        <v>4232.6000000000004</v>
      </c>
      <c r="K86" s="21">
        <v>7512.5</v>
      </c>
    </row>
    <row r="87" spans="1:11">
      <c r="A87" s="17">
        <v>1998</v>
      </c>
      <c r="B87" s="17">
        <v>6.1</v>
      </c>
      <c r="C87" s="21">
        <v>1841.5</v>
      </c>
      <c r="D87" s="17">
        <v>588.20000000000005</v>
      </c>
      <c r="E87" s="17">
        <v>143.19999999999999</v>
      </c>
      <c r="F87" s="17">
        <v>93.9</v>
      </c>
      <c r="G87" s="17">
        <v>825.4</v>
      </c>
      <c r="H87" s="17">
        <v>16.899999999999999</v>
      </c>
      <c r="I87" s="21">
        <v>2689.9</v>
      </c>
      <c r="J87" s="21">
        <v>4235</v>
      </c>
      <c r="K87" s="21">
        <v>6924.9</v>
      </c>
    </row>
    <row r="88" spans="1:11">
      <c r="A88" s="17">
        <v>1999</v>
      </c>
      <c r="B88" s="17">
        <v>5.3</v>
      </c>
      <c r="C88" s="21">
        <v>2004.2</v>
      </c>
      <c r="D88" s="17">
        <v>695.7</v>
      </c>
      <c r="E88" s="17">
        <v>155.5</v>
      </c>
      <c r="F88" s="17">
        <v>79.7</v>
      </c>
      <c r="G88" s="17">
        <v>930.9</v>
      </c>
      <c r="H88" s="17">
        <v>17.8</v>
      </c>
      <c r="I88" s="21">
        <v>2958.2</v>
      </c>
      <c r="J88" s="21">
        <v>4025.1</v>
      </c>
      <c r="K88" s="21">
        <v>6983.3</v>
      </c>
    </row>
    <row r="89" spans="1:11">
      <c r="A89" s="17">
        <v>2000</v>
      </c>
      <c r="B89" s="17">
        <v>5.4</v>
      </c>
      <c r="C89" s="21">
        <v>2231.1</v>
      </c>
      <c r="D89" s="21">
        <v>1139.5</v>
      </c>
      <c r="E89" s="17">
        <v>240.5</v>
      </c>
      <c r="F89" s="17">
        <v>147.69999999999999</v>
      </c>
      <c r="G89" s="21">
        <v>1527.7</v>
      </c>
      <c r="H89" s="17">
        <v>28.8</v>
      </c>
      <c r="I89" s="21">
        <v>3792.9</v>
      </c>
      <c r="J89" s="21">
        <v>4290.8999999999996</v>
      </c>
      <c r="K89" s="21">
        <v>8083.9</v>
      </c>
    </row>
    <row r="90" spans="1:11">
      <c r="A90" s="17">
        <v>2001</v>
      </c>
      <c r="B90" s="17">
        <v>9.8000000000000007</v>
      </c>
      <c r="C90" s="21">
        <v>2749.1</v>
      </c>
      <c r="D90" s="21">
        <v>1076.5</v>
      </c>
      <c r="E90" s="17">
        <v>199.8</v>
      </c>
      <c r="F90" s="17">
        <v>164.5</v>
      </c>
      <c r="G90" s="21">
        <v>1440.8</v>
      </c>
      <c r="H90" s="17">
        <v>25.3</v>
      </c>
      <c r="I90" s="21">
        <v>4225</v>
      </c>
      <c r="J90" s="21">
        <v>4454.1000000000004</v>
      </c>
      <c r="K90" s="21">
        <v>8679.1</v>
      </c>
    </row>
    <row r="91" spans="1:11">
      <c r="A91" s="17">
        <v>2002</v>
      </c>
      <c r="B91" s="17">
        <v>4.9000000000000004</v>
      </c>
      <c r="C91" s="21">
        <v>2262.1</v>
      </c>
      <c r="D91" s="17">
        <v>971.2</v>
      </c>
      <c r="E91" s="17">
        <v>193.3</v>
      </c>
      <c r="F91" s="17">
        <v>95.4</v>
      </c>
      <c r="G91" s="21">
        <v>1260</v>
      </c>
      <c r="H91" s="17">
        <v>23.3</v>
      </c>
      <c r="I91" s="21">
        <v>3550.3</v>
      </c>
      <c r="J91" s="21">
        <v>4747.3999999999996</v>
      </c>
      <c r="K91" s="21">
        <v>8297.7000000000007</v>
      </c>
    </row>
    <row r="92" spans="1:11">
      <c r="A92" s="17">
        <v>2003</v>
      </c>
      <c r="B92" s="17">
        <v>5.4</v>
      </c>
      <c r="C92" s="21">
        <v>2880.8</v>
      </c>
      <c r="D92" s="21">
        <v>1331</v>
      </c>
      <c r="E92" s="17">
        <v>279.10000000000002</v>
      </c>
      <c r="F92" s="17">
        <v>98.9</v>
      </c>
      <c r="G92" s="21">
        <v>1709</v>
      </c>
      <c r="H92" s="17">
        <v>29.5</v>
      </c>
      <c r="I92" s="21">
        <v>4624.7</v>
      </c>
      <c r="J92" s="21">
        <v>4760.2</v>
      </c>
      <c r="K92" s="21">
        <v>9384.7999999999993</v>
      </c>
    </row>
    <row r="93" spans="1:11">
      <c r="A93" s="17">
        <v>2004</v>
      </c>
      <c r="B93" s="17">
        <v>6.4</v>
      </c>
      <c r="C93" s="21">
        <v>3040.4</v>
      </c>
      <c r="D93" s="21">
        <v>1486.7</v>
      </c>
      <c r="E93" s="17">
        <v>299.60000000000002</v>
      </c>
      <c r="F93" s="17">
        <v>137.5</v>
      </c>
      <c r="G93" s="21">
        <v>1923.7</v>
      </c>
      <c r="H93" s="17">
        <v>34.299999999999997</v>
      </c>
      <c r="I93" s="21">
        <v>5004.7</v>
      </c>
      <c r="J93" s="21">
        <v>4852.6000000000004</v>
      </c>
      <c r="K93" s="21">
        <v>9857.2999999999993</v>
      </c>
    </row>
    <row r="94" spans="1:11">
      <c r="A94" s="17">
        <v>2005</v>
      </c>
      <c r="B94" s="17">
        <v>4.2</v>
      </c>
      <c r="C94" s="21">
        <v>3482.9</v>
      </c>
      <c r="D94" s="21">
        <v>1748.5</v>
      </c>
      <c r="E94" s="17">
        <v>324.39999999999998</v>
      </c>
      <c r="F94" s="17">
        <v>150.19999999999999</v>
      </c>
      <c r="G94" s="21">
        <v>2223.1</v>
      </c>
      <c r="H94" s="17">
        <v>51.2</v>
      </c>
      <c r="I94" s="21">
        <v>5761.4</v>
      </c>
      <c r="J94" s="21">
        <v>5289.4</v>
      </c>
      <c r="K94" s="21">
        <v>11050.8</v>
      </c>
    </row>
    <row r="95" spans="1:11">
      <c r="A95" s="17">
        <v>2006</v>
      </c>
      <c r="B95" s="17">
        <v>5.0999999999999996</v>
      </c>
      <c r="C95" s="21">
        <v>3385.6</v>
      </c>
      <c r="D95" s="21">
        <v>1720.2</v>
      </c>
      <c r="E95" s="17">
        <v>363.8</v>
      </c>
      <c r="F95" s="17">
        <v>143.5</v>
      </c>
      <c r="G95" s="21">
        <v>2227.5</v>
      </c>
      <c r="H95" s="17">
        <v>52.3</v>
      </c>
      <c r="I95" s="21">
        <v>5670.6</v>
      </c>
      <c r="J95" s="21">
        <v>5359</v>
      </c>
      <c r="K95" s="21">
        <v>11029.6</v>
      </c>
    </row>
    <row r="96" spans="1:11">
      <c r="A96" s="17">
        <v>2007</v>
      </c>
      <c r="B96" s="17">
        <v>6.3</v>
      </c>
      <c r="C96" s="21">
        <v>3390.9</v>
      </c>
      <c r="D96" s="21">
        <v>1913.7</v>
      </c>
      <c r="E96" s="17">
        <v>459.1</v>
      </c>
      <c r="F96" s="17">
        <v>103.4</v>
      </c>
      <c r="G96" s="21">
        <v>2476.1</v>
      </c>
      <c r="H96" s="17">
        <v>63.9</v>
      </c>
      <c r="I96" s="21">
        <v>5937.2</v>
      </c>
      <c r="J96" s="21">
        <v>5976.9</v>
      </c>
      <c r="K96" s="21">
        <v>11914.1</v>
      </c>
    </row>
    <row r="97" spans="1:11">
      <c r="A97" s="17">
        <v>2008</v>
      </c>
      <c r="B97" s="17"/>
      <c r="C97" s="21">
        <v>3718.5</v>
      </c>
      <c r="D97" s="21">
        <v>3729</v>
      </c>
      <c r="E97" s="17">
        <v>617.70000000000005</v>
      </c>
      <c r="F97" s="17">
        <v>74.8</v>
      </c>
      <c r="G97" s="21">
        <v>4421.5</v>
      </c>
      <c r="H97" s="17">
        <v>88.1</v>
      </c>
      <c r="I97" s="21">
        <v>8228</v>
      </c>
      <c r="J97" s="21">
        <v>6137</v>
      </c>
      <c r="K97" s="21">
        <v>14365</v>
      </c>
    </row>
    <row r="98" spans="1:11">
      <c r="A98" s="17">
        <v>2009</v>
      </c>
      <c r="B98" s="17"/>
      <c r="C98" s="21">
        <v>3356.5</v>
      </c>
      <c r="D98" s="21">
        <v>1380.1</v>
      </c>
      <c r="E98" s="17">
        <v>592.9</v>
      </c>
      <c r="F98" s="17">
        <v>84.1</v>
      </c>
      <c r="G98" s="21">
        <v>2057.1</v>
      </c>
      <c r="H98" s="17">
        <v>94.3</v>
      </c>
      <c r="I98" s="21">
        <v>5507.9</v>
      </c>
      <c r="J98" s="21">
        <v>6162.2</v>
      </c>
      <c r="K98" s="21">
        <v>11670.1</v>
      </c>
    </row>
    <row r="99" spans="1:11">
      <c r="A99" s="17">
        <v>2010</v>
      </c>
      <c r="B99" s="17"/>
      <c r="C99" s="21">
        <v>2885</v>
      </c>
      <c r="D99" s="21">
        <v>1830.9</v>
      </c>
      <c r="E99" s="17">
        <v>626.5</v>
      </c>
      <c r="F99" s="17">
        <v>102.3</v>
      </c>
      <c r="G99" s="21">
        <v>2559.6999999999998</v>
      </c>
      <c r="H99" s="17">
        <v>119.3</v>
      </c>
      <c r="I99" s="21">
        <v>5564</v>
      </c>
      <c r="J99" s="21">
        <v>7017.2</v>
      </c>
      <c r="K99" s="21">
        <v>12581.2</v>
      </c>
    </row>
    <row r="100" spans="1:11">
      <c r="A100" s="17">
        <v>2011</v>
      </c>
      <c r="B100" s="17"/>
      <c r="C100" s="21">
        <v>2734.3</v>
      </c>
      <c r="D100" s="21">
        <v>2106</v>
      </c>
      <c r="E100" s="17">
        <v>632.20000000000005</v>
      </c>
      <c r="F100" s="17">
        <v>73.900000000000006</v>
      </c>
      <c r="G100" s="21">
        <v>2812.1</v>
      </c>
      <c r="H100" s="17">
        <v>139.1</v>
      </c>
      <c r="I100" s="21">
        <v>5685.4</v>
      </c>
      <c r="J100" s="21">
        <v>7265.4</v>
      </c>
      <c r="K100" s="21">
        <v>12950.9</v>
      </c>
    </row>
    <row r="101" spans="1:11">
      <c r="A101" s="17">
        <v>2012</v>
      </c>
      <c r="B101" s="17"/>
      <c r="C101" s="21">
        <v>2365.8000000000002</v>
      </c>
      <c r="D101" s="21">
        <v>2113.4</v>
      </c>
      <c r="E101" s="17">
        <v>510.8</v>
      </c>
      <c r="F101" s="17">
        <v>32.4</v>
      </c>
      <c r="G101" s="21">
        <v>2656.7</v>
      </c>
      <c r="H101" s="17">
        <v>129.4</v>
      </c>
      <c r="I101" s="21">
        <v>5151.8</v>
      </c>
      <c r="J101" s="21">
        <v>6741.6</v>
      </c>
      <c r="K101" s="21">
        <v>11893.5</v>
      </c>
    </row>
    <row r="102" spans="1:11">
      <c r="A102" s="17">
        <v>2013</v>
      </c>
      <c r="B102" s="17"/>
      <c r="C102" s="21">
        <v>2696.5</v>
      </c>
      <c r="D102" s="21">
        <v>2285.4</v>
      </c>
      <c r="E102" s="17">
        <v>562.5</v>
      </c>
      <c r="F102" s="17">
        <v>34.700000000000003</v>
      </c>
      <c r="G102" s="21">
        <v>2882.7</v>
      </c>
      <c r="H102" s="17">
        <v>165.4</v>
      </c>
      <c r="I102" s="21">
        <v>5744.6</v>
      </c>
      <c r="J102" s="21">
        <v>6938.4</v>
      </c>
      <c r="K102" s="21">
        <v>12683</v>
      </c>
    </row>
    <row r="103" spans="1:11">
      <c r="A103" s="17">
        <v>2014</v>
      </c>
      <c r="B103" s="17"/>
      <c r="C103" s="21">
        <v>2999.2</v>
      </c>
      <c r="D103" s="21">
        <v>2560.5</v>
      </c>
      <c r="E103" s="17">
        <v>653.5</v>
      </c>
      <c r="F103" s="17">
        <v>61.4</v>
      </c>
      <c r="G103" s="21">
        <v>3275.4</v>
      </c>
      <c r="H103" s="17">
        <v>163.19999999999999</v>
      </c>
      <c r="I103" s="21">
        <v>6437.8</v>
      </c>
      <c r="J103" s="21">
        <v>7217.8</v>
      </c>
      <c r="K103" s="21">
        <v>13655.7</v>
      </c>
    </row>
    <row r="104" spans="1:11">
      <c r="A104" s="17">
        <v>2015</v>
      </c>
      <c r="B104" s="17"/>
      <c r="C104" s="21">
        <v>2601.8000000000002</v>
      </c>
      <c r="D104" s="21">
        <v>1705.3</v>
      </c>
      <c r="E104" s="17">
        <v>509.5</v>
      </c>
      <c r="F104" s="17">
        <v>22.9</v>
      </c>
      <c r="G104" s="21">
        <v>2237.6999999999998</v>
      </c>
      <c r="H104" s="17">
        <v>142.1</v>
      </c>
      <c r="I104" s="21">
        <v>4981.6000000000004</v>
      </c>
      <c r="J104" s="21">
        <v>7423.1</v>
      </c>
      <c r="K104" s="21">
        <v>12404.8</v>
      </c>
    </row>
    <row r="105" spans="1:11">
      <c r="A105" s="17">
        <v>2016</v>
      </c>
      <c r="B105" s="17"/>
      <c r="C105" s="21">
        <v>2193.9</v>
      </c>
      <c r="D105" s="21">
        <v>1233.5999999999999</v>
      </c>
      <c r="E105" s="17">
        <v>469.4</v>
      </c>
      <c r="F105" s="17">
        <v>20.5</v>
      </c>
      <c r="G105" s="21">
        <v>1723.4</v>
      </c>
      <c r="H105" s="17">
        <v>98.5</v>
      </c>
      <c r="I105" s="21">
        <v>4015.9</v>
      </c>
      <c r="J105" s="21">
        <v>7470</v>
      </c>
      <c r="K105" s="21">
        <v>11485.9</v>
      </c>
    </row>
    <row r="106" spans="1:11">
      <c r="A106" s="17">
        <v>2017</v>
      </c>
      <c r="B106" s="17"/>
      <c r="C106" s="21">
        <v>2493.6</v>
      </c>
      <c r="D106" s="21">
        <v>1338.6</v>
      </c>
      <c r="E106" s="17">
        <v>542</v>
      </c>
      <c r="F106" s="17">
        <v>15.6</v>
      </c>
      <c r="G106" s="21">
        <v>1896.2</v>
      </c>
      <c r="H106" s="17">
        <v>108.4</v>
      </c>
      <c r="I106" s="21">
        <v>4498.2</v>
      </c>
      <c r="J106" s="21">
        <v>7359</v>
      </c>
      <c r="K106" s="21">
        <v>11857.2</v>
      </c>
    </row>
    <row r="107" spans="1:11">
      <c r="A107" s="17">
        <v>2018</v>
      </c>
      <c r="B107" s="17"/>
      <c r="C107" s="21">
        <v>2843.1</v>
      </c>
      <c r="D107" s="21">
        <v>1781</v>
      </c>
      <c r="E107" s="17">
        <v>638.5</v>
      </c>
      <c r="F107" s="17">
        <v>23.4</v>
      </c>
      <c r="G107" s="21">
        <v>2442.9</v>
      </c>
      <c r="H107" s="17">
        <v>151.9</v>
      </c>
      <c r="I107" s="21">
        <v>5437.9</v>
      </c>
      <c r="J107" s="21">
        <v>7764.9</v>
      </c>
      <c r="K107" s="21">
        <v>13202.8</v>
      </c>
    </row>
    <row r="108" spans="1:11">
      <c r="A108" s="17">
        <v>2019</v>
      </c>
      <c r="B108" s="17"/>
      <c r="C108" s="21">
        <v>2768.6</v>
      </c>
      <c r="D108" s="21">
        <v>1373.7</v>
      </c>
      <c r="E108" s="17">
        <v>620</v>
      </c>
      <c r="F108" s="17">
        <v>25.9</v>
      </c>
      <c r="G108" s="21">
        <v>2019.6</v>
      </c>
      <c r="H108" s="17">
        <v>138.6</v>
      </c>
      <c r="I108" s="21">
        <v>4926.8</v>
      </c>
      <c r="J108" s="21">
        <v>7508.6</v>
      </c>
      <c r="K108" s="21">
        <v>12435.5</v>
      </c>
    </row>
    <row r="109" spans="1:11">
      <c r="A109" s="17">
        <v>2020</v>
      </c>
      <c r="B109" s="17"/>
      <c r="C109" s="21">
        <v>2540.5</v>
      </c>
      <c r="D109" s="21">
        <v>1043.4000000000001</v>
      </c>
      <c r="E109" s="17">
        <v>425.3</v>
      </c>
      <c r="F109" s="17">
        <v>22.5</v>
      </c>
      <c r="G109" s="21">
        <v>1491.2</v>
      </c>
      <c r="H109" s="17">
        <v>97.1</v>
      </c>
      <c r="I109" s="21">
        <v>4128.8</v>
      </c>
      <c r="J109" s="21">
        <v>7512</v>
      </c>
      <c r="K109" s="21">
        <v>11640.8</v>
      </c>
    </row>
    <row r="110" spans="1:11">
      <c r="A110" s="22">
        <v>2021</v>
      </c>
      <c r="B110" s="22"/>
      <c r="C110" s="23">
        <v>2719.7</v>
      </c>
      <c r="D110" s="23">
        <v>1553</v>
      </c>
      <c r="E110" s="22">
        <v>517.6</v>
      </c>
      <c r="F110" s="22">
        <v>23.7</v>
      </c>
      <c r="G110" s="23">
        <v>2094.1999999999998</v>
      </c>
      <c r="H110" s="22">
        <v>118.1</v>
      </c>
      <c r="I110" s="23">
        <v>4932</v>
      </c>
      <c r="J110" s="23">
        <v>7697.6</v>
      </c>
      <c r="K110" s="23">
        <v>12629.6</v>
      </c>
    </row>
  </sheetData>
  <mergeCells count="7">
    <mergeCell ref="A2:A5"/>
    <mergeCell ref="B2:I2"/>
    <mergeCell ref="J2:J4"/>
    <mergeCell ref="B3:B4"/>
    <mergeCell ref="C3:C4"/>
    <mergeCell ref="D3:G3"/>
    <mergeCell ref="I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39876-48BA-4FE3-BBD2-B0F539A02927}">
  <dimension ref="A1:L110"/>
  <sheetViews>
    <sheetView topLeftCell="A52" workbookViewId="0">
      <selection activeCell="W86" sqref="W86"/>
    </sheetView>
  </sheetViews>
  <sheetFormatPr defaultRowHeight="15"/>
  <sheetData>
    <row r="1" spans="1:12" ht="21">
      <c r="A1" s="13" t="s">
        <v>261</v>
      </c>
    </row>
    <row r="2" spans="1:12">
      <c r="A2" s="103" t="s">
        <v>243</v>
      </c>
      <c r="B2" s="106" t="s">
        <v>244</v>
      </c>
      <c r="C2" s="107"/>
      <c r="D2" s="107"/>
      <c r="E2" s="107"/>
      <c r="F2" s="107"/>
      <c r="G2" s="107"/>
      <c r="H2" s="107"/>
      <c r="I2" s="114"/>
      <c r="J2" s="103" t="s">
        <v>245</v>
      </c>
      <c r="K2" s="108" t="s">
        <v>246</v>
      </c>
      <c r="L2" s="109"/>
    </row>
    <row r="3" spans="1:12">
      <c r="A3" s="104"/>
      <c r="B3" s="103" t="s">
        <v>247</v>
      </c>
      <c r="C3" s="103" t="s">
        <v>248</v>
      </c>
      <c r="D3" s="106" t="s">
        <v>249</v>
      </c>
      <c r="E3" s="107"/>
      <c r="F3" s="107"/>
      <c r="G3" s="114"/>
      <c r="H3" s="47" t="s">
        <v>250</v>
      </c>
      <c r="I3" s="103" t="s">
        <v>251</v>
      </c>
      <c r="J3" s="104"/>
      <c r="K3" s="110"/>
      <c r="L3" s="111"/>
    </row>
    <row r="4" spans="1:12" ht="15" customHeight="1">
      <c r="A4" s="104"/>
      <c r="B4" s="105"/>
      <c r="C4" s="105"/>
      <c r="D4" s="15" t="s">
        <v>236</v>
      </c>
      <c r="E4" s="15" t="s">
        <v>252</v>
      </c>
      <c r="F4" s="15" t="s">
        <v>253</v>
      </c>
      <c r="G4" s="15" t="s">
        <v>237</v>
      </c>
      <c r="H4" s="25" t="s">
        <v>254</v>
      </c>
      <c r="I4" s="105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1.05</v>
      </c>
      <c r="C6" s="16">
        <v>0.88</v>
      </c>
      <c r="D6" s="16">
        <v>1.41</v>
      </c>
      <c r="E6" s="16">
        <v>2.11</v>
      </c>
      <c r="F6" s="16">
        <v>1.42</v>
      </c>
      <c r="G6" s="16">
        <v>1.53</v>
      </c>
      <c r="H6" s="16">
        <v>0.56999999999999995</v>
      </c>
      <c r="I6" s="16">
        <v>0.98</v>
      </c>
      <c r="J6" s="16">
        <v>6.99</v>
      </c>
      <c r="K6" s="16">
        <v>1.68</v>
      </c>
      <c r="L6" s="16"/>
    </row>
    <row r="7" spans="1:12">
      <c r="A7" s="17">
        <v>1971</v>
      </c>
      <c r="B7" s="17">
        <v>1.02</v>
      </c>
      <c r="C7" s="17">
        <v>0.96</v>
      </c>
      <c r="D7" s="17">
        <v>1.52</v>
      </c>
      <c r="E7" s="17">
        <v>2.1</v>
      </c>
      <c r="F7" s="17">
        <v>1.49</v>
      </c>
      <c r="G7" s="17">
        <v>1.62</v>
      </c>
      <c r="H7" s="17">
        <v>0.6</v>
      </c>
      <c r="I7" s="17">
        <v>1.06</v>
      </c>
      <c r="J7" s="17">
        <v>7.21</v>
      </c>
      <c r="K7" s="17">
        <v>1.81</v>
      </c>
      <c r="L7" s="17"/>
    </row>
    <row r="8" spans="1:12">
      <c r="A8" s="17">
        <v>1972</v>
      </c>
      <c r="B8" s="17">
        <v>1.23</v>
      </c>
      <c r="C8" s="17">
        <v>1.03</v>
      </c>
      <c r="D8" s="17">
        <v>1.53</v>
      </c>
      <c r="E8" s="17">
        <v>2.12</v>
      </c>
      <c r="F8" s="17">
        <v>1.48</v>
      </c>
      <c r="G8" s="17">
        <v>1.64</v>
      </c>
      <c r="H8" s="17">
        <v>0.6</v>
      </c>
      <c r="I8" s="17">
        <v>1.1200000000000001</v>
      </c>
      <c r="J8" s="17">
        <v>7.34</v>
      </c>
      <c r="K8" s="17">
        <v>1.91</v>
      </c>
      <c r="L8" s="17"/>
    </row>
    <row r="9" spans="1:12">
      <c r="A9" s="17">
        <v>1973</v>
      </c>
      <c r="B9" s="17">
        <v>1.1499999999999999</v>
      </c>
      <c r="C9" s="17">
        <v>1.08</v>
      </c>
      <c r="D9" s="17">
        <v>1.41</v>
      </c>
      <c r="E9" s="17">
        <v>3.6</v>
      </c>
      <c r="F9" s="17">
        <v>1.75</v>
      </c>
      <c r="G9" s="17">
        <v>1.88</v>
      </c>
      <c r="H9" s="17">
        <v>0.69</v>
      </c>
      <c r="I9" s="17">
        <v>1.22</v>
      </c>
      <c r="J9" s="17">
        <v>7.58</v>
      </c>
      <c r="K9" s="17">
        <v>2.12</v>
      </c>
      <c r="L9" s="17"/>
    </row>
    <row r="10" spans="1:12">
      <c r="A10" s="17">
        <v>1974</v>
      </c>
      <c r="B10" s="17">
        <v>2.57</v>
      </c>
      <c r="C10" s="17">
        <v>1.21</v>
      </c>
      <c r="D10" s="17">
        <v>2.36</v>
      </c>
      <c r="E10" s="17">
        <v>4.13</v>
      </c>
      <c r="F10" s="17">
        <v>2.8</v>
      </c>
      <c r="G10" s="17">
        <v>2.76</v>
      </c>
      <c r="H10" s="17">
        <v>1.07</v>
      </c>
      <c r="I10" s="17">
        <v>1.49</v>
      </c>
      <c r="J10" s="17">
        <v>9.33</v>
      </c>
      <c r="K10" s="17">
        <v>2.64</v>
      </c>
      <c r="L10" s="17"/>
    </row>
    <row r="11" spans="1:12">
      <c r="A11" s="17">
        <v>1975</v>
      </c>
      <c r="B11" s="17">
        <v>2.62</v>
      </c>
      <c r="C11" s="17">
        <v>1.47</v>
      </c>
      <c r="D11" s="17">
        <v>2.5099999999999998</v>
      </c>
      <c r="E11" s="17">
        <v>4.53</v>
      </c>
      <c r="F11" s="17">
        <v>2.9</v>
      </c>
      <c r="G11" s="17">
        <v>2.96</v>
      </c>
      <c r="H11" s="17">
        <v>1.1200000000000001</v>
      </c>
      <c r="I11" s="17">
        <v>1.74</v>
      </c>
      <c r="J11" s="17">
        <v>10.93</v>
      </c>
      <c r="K11" s="17">
        <v>3.11</v>
      </c>
      <c r="L11" s="17"/>
    </row>
    <row r="12" spans="1:12">
      <c r="A12" s="17">
        <v>1976</v>
      </c>
      <c r="B12" s="17">
        <v>2.61</v>
      </c>
      <c r="C12" s="17">
        <v>1.73</v>
      </c>
      <c r="D12" s="17">
        <v>2.77</v>
      </c>
      <c r="E12" s="17">
        <v>4.4800000000000004</v>
      </c>
      <c r="F12" s="17">
        <v>3.11</v>
      </c>
      <c r="G12" s="17">
        <v>3.11</v>
      </c>
      <c r="H12" s="17">
        <v>1.2</v>
      </c>
      <c r="I12" s="17">
        <v>2.0099999999999998</v>
      </c>
      <c r="J12" s="17">
        <v>11.25</v>
      </c>
      <c r="K12" s="17">
        <v>3.35</v>
      </c>
      <c r="L12" s="17"/>
    </row>
    <row r="13" spans="1:12">
      <c r="A13" s="17">
        <v>1977</v>
      </c>
      <c r="B13" s="17">
        <v>2.85</v>
      </c>
      <c r="C13" s="17">
        <v>2.16</v>
      </c>
      <c r="D13" s="17">
        <v>3.22</v>
      </c>
      <c r="E13" s="17">
        <v>5.21</v>
      </c>
      <c r="F13" s="17">
        <v>3.61</v>
      </c>
      <c r="G13" s="17">
        <v>3.58</v>
      </c>
      <c r="H13" s="17">
        <v>1.36</v>
      </c>
      <c r="I13" s="17">
        <v>2.4700000000000002</v>
      </c>
      <c r="J13" s="17">
        <v>12.54</v>
      </c>
      <c r="K13" s="17">
        <v>4.0999999999999996</v>
      </c>
      <c r="L13" s="17"/>
    </row>
    <row r="14" spans="1:12">
      <c r="A14" s="17">
        <v>1978</v>
      </c>
      <c r="B14" s="17">
        <v>2.73</v>
      </c>
      <c r="C14" s="17">
        <v>2.37</v>
      </c>
      <c r="D14" s="17">
        <v>3.42</v>
      </c>
      <c r="E14" s="17">
        <v>4.79</v>
      </c>
      <c r="F14" s="17">
        <v>3.78</v>
      </c>
      <c r="G14" s="17">
        <v>3.67</v>
      </c>
      <c r="H14" s="17">
        <v>1.44</v>
      </c>
      <c r="I14" s="17">
        <v>2.63</v>
      </c>
      <c r="J14" s="17">
        <v>13.68</v>
      </c>
      <c r="K14" s="17">
        <v>4.42</v>
      </c>
      <c r="L14" s="17"/>
    </row>
    <row r="15" spans="1:12">
      <c r="A15" s="17">
        <v>1979</v>
      </c>
      <c r="B15" s="17">
        <v>2.8</v>
      </c>
      <c r="C15" s="17">
        <v>2.74</v>
      </c>
      <c r="D15" s="17">
        <v>4.95</v>
      </c>
      <c r="E15" s="17">
        <v>6.16</v>
      </c>
      <c r="F15" s="17">
        <v>5.4</v>
      </c>
      <c r="G15" s="17">
        <v>5.23</v>
      </c>
      <c r="H15" s="17">
        <v>2.06</v>
      </c>
      <c r="I15" s="17">
        <v>3.09</v>
      </c>
      <c r="J15" s="17">
        <v>14.85</v>
      </c>
      <c r="K15" s="17">
        <v>5.33</v>
      </c>
      <c r="L15" s="17"/>
    </row>
    <row r="16" spans="1:12">
      <c r="A16" s="17">
        <v>1980</v>
      </c>
      <c r="B16" s="17">
        <v>3.07</v>
      </c>
      <c r="C16" s="17">
        <v>3.49</v>
      </c>
      <c r="D16" s="17">
        <v>6.63</v>
      </c>
      <c r="E16" s="17">
        <v>7.66</v>
      </c>
      <c r="F16" s="17">
        <v>8.07</v>
      </c>
      <c r="G16" s="17">
        <v>6.94</v>
      </c>
      <c r="H16" s="17">
        <v>2.87</v>
      </c>
      <c r="I16" s="17">
        <v>3.91</v>
      </c>
      <c r="J16" s="17">
        <v>16.29</v>
      </c>
      <c r="K16" s="17">
        <v>6.33</v>
      </c>
      <c r="L16" s="17"/>
    </row>
    <row r="17" spans="1:12">
      <c r="A17" s="17">
        <v>1981</v>
      </c>
      <c r="B17" s="17">
        <v>3.37</v>
      </c>
      <c r="C17" s="17">
        <v>3.88</v>
      </c>
      <c r="D17" s="17">
        <v>8.16</v>
      </c>
      <c r="E17" s="17">
        <v>8.5</v>
      </c>
      <c r="F17" s="17">
        <v>9.91</v>
      </c>
      <c r="G17" s="17">
        <v>8.44</v>
      </c>
      <c r="H17" s="17">
        <v>3.53</v>
      </c>
      <c r="I17" s="17">
        <v>4.37</v>
      </c>
      <c r="J17" s="17">
        <v>18.55</v>
      </c>
      <c r="K17" s="17">
        <v>7.21</v>
      </c>
      <c r="L17" s="17"/>
    </row>
    <row r="18" spans="1:12">
      <c r="A18" s="17">
        <v>1982</v>
      </c>
      <c r="B18" s="17">
        <v>3.28</v>
      </c>
      <c r="C18" s="17">
        <v>4.83</v>
      </c>
      <c r="D18" s="17">
        <v>7.95</v>
      </c>
      <c r="E18" s="17">
        <v>8.4700000000000006</v>
      </c>
      <c r="F18" s="17">
        <v>9.86</v>
      </c>
      <c r="G18" s="17">
        <v>8.31</v>
      </c>
      <c r="H18" s="17">
        <v>3.43</v>
      </c>
      <c r="I18" s="17">
        <v>5.12</v>
      </c>
      <c r="J18" s="17">
        <v>20.94</v>
      </c>
      <c r="K18" s="17">
        <v>8.36</v>
      </c>
      <c r="L18" s="17"/>
    </row>
    <row r="19" spans="1:12">
      <c r="A19" s="17">
        <v>1983</v>
      </c>
      <c r="B19" s="17">
        <v>3.08</v>
      </c>
      <c r="C19" s="17">
        <v>5.89</v>
      </c>
      <c r="D19" s="17">
        <v>7.67</v>
      </c>
      <c r="E19" s="17">
        <v>9.6</v>
      </c>
      <c r="F19" s="17">
        <v>7.75</v>
      </c>
      <c r="G19" s="17">
        <v>8.34</v>
      </c>
      <c r="H19" s="17">
        <v>3.32</v>
      </c>
      <c r="I19" s="17">
        <v>6.02</v>
      </c>
      <c r="J19" s="17">
        <v>22.53</v>
      </c>
      <c r="K19" s="17">
        <v>9.76</v>
      </c>
      <c r="L19" s="17"/>
    </row>
    <row r="20" spans="1:12">
      <c r="A20" s="17">
        <v>1984</v>
      </c>
      <c r="B20" s="17">
        <v>3.1</v>
      </c>
      <c r="C20" s="17">
        <v>5.85</v>
      </c>
      <c r="D20" s="17">
        <v>7.73</v>
      </c>
      <c r="E20" s="17">
        <v>9.91</v>
      </c>
      <c r="F20" s="17">
        <v>8.18</v>
      </c>
      <c r="G20" s="17">
        <v>8.4700000000000006</v>
      </c>
      <c r="H20" s="17">
        <v>3.37</v>
      </c>
      <c r="I20" s="17">
        <v>6.02</v>
      </c>
      <c r="J20" s="17">
        <v>21.94</v>
      </c>
      <c r="K20" s="17">
        <v>9.5</v>
      </c>
      <c r="L20" s="17"/>
    </row>
    <row r="21" spans="1:12">
      <c r="A21" s="17">
        <v>1985</v>
      </c>
      <c r="B21" s="17">
        <v>3</v>
      </c>
      <c r="C21" s="17">
        <v>5.79</v>
      </c>
      <c r="D21" s="17">
        <v>7.55</v>
      </c>
      <c r="E21" s="17">
        <v>10.09</v>
      </c>
      <c r="F21" s="17">
        <v>8.2100000000000009</v>
      </c>
      <c r="G21" s="17">
        <v>8.34</v>
      </c>
      <c r="H21" s="17">
        <v>3.24</v>
      </c>
      <c r="I21" s="17">
        <v>5.98</v>
      </c>
      <c r="J21" s="17">
        <v>22.49</v>
      </c>
      <c r="K21" s="17">
        <v>9.68</v>
      </c>
      <c r="L21" s="17"/>
    </row>
    <row r="22" spans="1:12">
      <c r="A22" s="17">
        <v>1986</v>
      </c>
      <c r="B22" s="17">
        <v>2.86</v>
      </c>
      <c r="C22" s="17">
        <v>5.55</v>
      </c>
      <c r="D22" s="17">
        <v>5.88</v>
      </c>
      <c r="E22" s="17">
        <v>9.59</v>
      </c>
      <c r="F22" s="17">
        <v>6.91</v>
      </c>
      <c r="G22" s="17">
        <v>7.04</v>
      </c>
      <c r="H22" s="17">
        <v>2.6</v>
      </c>
      <c r="I22" s="17">
        <v>5.62</v>
      </c>
      <c r="J22" s="17">
        <v>22.45</v>
      </c>
      <c r="K22" s="17">
        <v>9.48</v>
      </c>
      <c r="L22" s="17"/>
    </row>
    <row r="23" spans="1:12">
      <c r="A23" s="17">
        <v>1987</v>
      </c>
      <c r="B23" s="17">
        <v>2.74</v>
      </c>
      <c r="C23" s="17">
        <v>5.12</v>
      </c>
      <c r="D23" s="17">
        <v>5.66</v>
      </c>
      <c r="E23" s="17">
        <v>8.8800000000000008</v>
      </c>
      <c r="F23" s="17">
        <v>6.7</v>
      </c>
      <c r="G23" s="17">
        <v>6.82</v>
      </c>
      <c r="H23" s="17">
        <v>2.48</v>
      </c>
      <c r="I23" s="17">
        <v>5.24</v>
      </c>
      <c r="J23" s="17">
        <v>22.56</v>
      </c>
      <c r="K23" s="17">
        <v>9.35</v>
      </c>
      <c r="L23" s="17"/>
    </row>
    <row r="24" spans="1:12">
      <c r="A24" s="17">
        <v>1988</v>
      </c>
      <c r="B24" s="17">
        <v>2.65</v>
      </c>
      <c r="C24" s="17">
        <v>5.01</v>
      </c>
      <c r="D24" s="17">
        <v>5.66</v>
      </c>
      <c r="E24" s="17">
        <v>8.4</v>
      </c>
      <c r="F24" s="17">
        <v>6.5</v>
      </c>
      <c r="G24" s="17">
        <v>6.59</v>
      </c>
      <c r="H24" s="17">
        <v>2.5</v>
      </c>
      <c r="I24" s="17">
        <v>5.12</v>
      </c>
      <c r="J24" s="17">
        <v>22.24</v>
      </c>
      <c r="K24" s="17">
        <v>9.15</v>
      </c>
      <c r="L24" s="17"/>
    </row>
    <row r="25" spans="1:12">
      <c r="A25" s="17">
        <v>1989</v>
      </c>
      <c r="B25" s="17">
        <v>2.69</v>
      </c>
      <c r="C25" s="17">
        <v>5.1100000000000003</v>
      </c>
      <c r="D25" s="17">
        <v>6.18</v>
      </c>
      <c r="E25" s="17">
        <v>11.42</v>
      </c>
      <c r="F25" s="17">
        <v>7.25</v>
      </c>
      <c r="G25" s="17">
        <v>7.97</v>
      </c>
      <c r="H25" s="17">
        <v>2.76</v>
      </c>
      <c r="I25" s="17">
        <v>5.39</v>
      </c>
      <c r="J25" s="17">
        <v>22.79</v>
      </c>
      <c r="K25" s="17">
        <v>9.42</v>
      </c>
      <c r="L25" s="17"/>
    </row>
    <row r="26" spans="1:12">
      <c r="A26" s="17">
        <v>1990</v>
      </c>
      <c r="B26" s="17">
        <v>2.8</v>
      </c>
      <c r="C26" s="17">
        <v>5.09</v>
      </c>
      <c r="D26" s="17">
        <v>7.43</v>
      </c>
      <c r="E26" s="17">
        <v>12.05</v>
      </c>
      <c r="F26" s="17">
        <v>8.5399999999999991</v>
      </c>
      <c r="G26" s="17">
        <v>9.08</v>
      </c>
      <c r="H26" s="17">
        <v>3.56</v>
      </c>
      <c r="I26" s="17">
        <v>5.52</v>
      </c>
      <c r="J26" s="17">
        <v>23.58</v>
      </c>
      <c r="K26" s="17">
        <v>10.1</v>
      </c>
      <c r="L26" s="17"/>
    </row>
    <row r="27" spans="1:12">
      <c r="A27" s="17">
        <v>1991</v>
      </c>
      <c r="B27" s="17">
        <v>2.64</v>
      </c>
      <c r="C27" s="17">
        <v>5.0599999999999996</v>
      </c>
      <c r="D27" s="17">
        <v>6.89</v>
      </c>
      <c r="E27" s="17">
        <v>10.71</v>
      </c>
      <c r="F27" s="17">
        <v>7.28</v>
      </c>
      <c r="G27" s="17">
        <v>8.35</v>
      </c>
      <c r="H27" s="17">
        <v>3.41</v>
      </c>
      <c r="I27" s="17">
        <v>5.38</v>
      </c>
      <c r="J27" s="17">
        <v>23.91</v>
      </c>
      <c r="K27" s="17">
        <v>10.23</v>
      </c>
      <c r="L27" s="17"/>
    </row>
    <row r="28" spans="1:12">
      <c r="A28" s="17">
        <v>1992</v>
      </c>
      <c r="B28" s="17">
        <v>2.5499999999999998</v>
      </c>
      <c r="C28" s="17">
        <v>5.0199999999999996</v>
      </c>
      <c r="D28" s="17">
        <v>6.33</v>
      </c>
      <c r="E28" s="17">
        <v>10.72</v>
      </c>
      <c r="F28" s="17">
        <v>6.53</v>
      </c>
      <c r="G28" s="17">
        <v>7.78</v>
      </c>
      <c r="H28" s="17">
        <v>3.12</v>
      </c>
      <c r="I28" s="17">
        <v>5.27</v>
      </c>
      <c r="J28" s="17">
        <v>24.14</v>
      </c>
      <c r="K28" s="17">
        <v>9.8800000000000008</v>
      </c>
      <c r="L28" s="17"/>
    </row>
    <row r="29" spans="1:12">
      <c r="A29" s="17">
        <v>1993</v>
      </c>
      <c r="B29" s="17">
        <v>2.65</v>
      </c>
      <c r="C29" s="17">
        <v>5.5</v>
      </c>
      <c r="D29" s="17">
        <v>6.36</v>
      </c>
      <c r="E29" s="17">
        <v>9.89</v>
      </c>
      <c r="F29" s="17">
        <v>5.85</v>
      </c>
      <c r="G29" s="17">
        <v>7.6</v>
      </c>
      <c r="H29" s="17">
        <v>3.05</v>
      </c>
      <c r="I29" s="17">
        <v>5.69</v>
      </c>
      <c r="J29" s="17">
        <v>24.51</v>
      </c>
      <c r="K29" s="17">
        <v>10.44</v>
      </c>
      <c r="L29" s="17"/>
    </row>
    <row r="30" spans="1:12">
      <c r="A30" s="17">
        <v>1994</v>
      </c>
      <c r="B30" s="17">
        <v>2.61</v>
      </c>
      <c r="C30" s="17">
        <v>5.67</v>
      </c>
      <c r="D30" s="17">
        <v>6.15</v>
      </c>
      <c r="E30" s="17">
        <v>9.5299999999999994</v>
      </c>
      <c r="F30" s="17">
        <v>6.19</v>
      </c>
      <c r="G30" s="17">
        <v>7.4</v>
      </c>
      <c r="H30" s="17">
        <v>2.96</v>
      </c>
      <c r="I30" s="17">
        <v>5.82</v>
      </c>
      <c r="J30" s="17">
        <v>25.08</v>
      </c>
      <c r="K30" s="17">
        <v>10.79</v>
      </c>
      <c r="L30" s="17"/>
    </row>
    <row r="31" spans="1:12">
      <c r="A31" s="17">
        <v>1995</v>
      </c>
      <c r="B31" s="17">
        <v>2.64</v>
      </c>
      <c r="C31" s="17">
        <v>5.26</v>
      </c>
      <c r="D31" s="17">
        <v>6.12</v>
      </c>
      <c r="E31" s="17">
        <v>9.58</v>
      </c>
      <c r="F31" s="17">
        <v>6.28</v>
      </c>
      <c r="G31" s="17">
        <v>7.54</v>
      </c>
      <c r="H31" s="17">
        <v>2.9</v>
      </c>
      <c r="I31" s="17">
        <v>5.47</v>
      </c>
      <c r="J31" s="17">
        <v>25.2</v>
      </c>
      <c r="K31" s="17">
        <v>10.63</v>
      </c>
      <c r="L31" s="17"/>
    </row>
    <row r="32" spans="1:12">
      <c r="A32" s="17">
        <v>1996</v>
      </c>
      <c r="B32" s="17">
        <v>2.5</v>
      </c>
      <c r="C32" s="17">
        <v>5.69</v>
      </c>
      <c r="D32" s="17">
        <v>6.98</v>
      </c>
      <c r="E32" s="17">
        <v>10.88</v>
      </c>
      <c r="F32" s="17">
        <v>6.71</v>
      </c>
      <c r="G32" s="17">
        <v>8.86</v>
      </c>
      <c r="H32" s="17">
        <v>3.32</v>
      </c>
      <c r="I32" s="17">
        <v>6.01</v>
      </c>
      <c r="J32" s="17">
        <v>25.19</v>
      </c>
      <c r="K32" s="17">
        <v>10.87</v>
      </c>
      <c r="L32" s="17"/>
    </row>
    <row r="33" spans="1:12">
      <c r="A33" s="17">
        <v>1997</v>
      </c>
      <c r="B33" s="17">
        <v>2.57</v>
      </c>
      <c r="C33" s="17">
        <v>6.46</v>
      </c>
      <c r="D33" s="17">
        <v>6.92</v>
      </c>
      <c r="E33" s="17">
        <v>11.1</v>
      </c>
      <c r="F33" s="17">
        <v>6.88</v>
      </c>
      <c r="G33" s="17">
        <v>9.0399999999999991</v>
      </c>
      <c r="H33" s="17">
        <v>3.31</v>
      </c>
      <c r="I33" s="17">
        <v>6.72</v>
      </c>
      <c r="J33" s="17">
        <v>25.29</v>
      </c>
      <c r="K33" s="17">
        <v>11.55</v>
      </c>
      <c r="L33" s="17"/>
    </row>
    <row r="34" spans="1:12">
      <c r="A34" s="17">
        <v>1998</v>
      </c>
      <c r="B34" s="17">
        <v>2.64</v>
      </c>
      <c r="C34" s="17">
        <v>6.18</v>
      </c>
      <c r="D34" s="17">
        <v>5.81</v>
      </c>
      <c r="E34" s="17">
        <v>9.98</v>
      </c>
      <c r="F34" s="17">
        <v>6.11</v>
      </c>
      <c r="G34" s="17">
        <v>7.92</v>
      </c>
      <c r="H34" s="17">
        <v>2.87</v>
      </c>
      <c r="I34" s="17">
        <v>6.35</v>
      </c>
      <c r="J34" s="17">
        <v>25.51</v>
      </c>
      <c r="K34" s="17">
        <v>12.09</v>
      </c>
      <c r="L34" s="17"/>
    </row>
    <row r="35" spans="1:12">
      <c r="A35" s="17">
        <v>1999</v>
      </c>
      <c r="B35" s="17">
        <v>2.61</v>
      </c>
      <c r="C35" s="17">
        <v>6.02</v>
      </c>
      <c r="D35" s="17">
        <v>6.21</v>
      </c>
      <c r="E35" s="17">
        <v>9.98</v>
      </c>
      <c r="F35" s="17">
        <v>6.71</v>
      </c>
      <c r="G35" s="17">
        <v>8.1999999999999993</v>
      </c>
      <c r="H35" s="17">
        <v>2.94</v>
      </c>
      <c r="I35" s="17">
        <v>6.3</v>
      </c>
      <c r="J35" s="17">
        <v>25.43</v>
      </c>
      <c r="K35" s="17">
        <v>11.84</v>
      </c>
      <c r="L35" s="17"/>
    </row>
    <row r="36" spans="1:12">
      <c r="A36" s="17">
        <v>2000</v>
      </c>
      <c r="B36" s="17">
        <v>2.4700000000000002</v>
      </c>
      <c r="C36" s="17">
        <v>7.39</v>
      </c>
      <c r="D36" s="17">
        <v>9.25</v>
      </c>
      <c r="E36" s="17">
        <v>13.23</v>
      </c>
      <c r="F36" s="17">
        <v>9.2200000000000006</v>
      </c>
      <c r="G36" s="17">
        <v>11.44</v>
      </c>
      <c r="H36" s="17">
        <v>4.41</v>
      </c>
      <c r="I36" s="17">
        <v>7.8</v>
      </c>
      <c r="J36" s="17">
        <v>25.23</v>
      </c>
      <c r="K36" s="17">
        <v>12.69</v>
      </c>
      <c r="L36" s="17"/>
    </row>
    <row r="37" spans="1:12">
      <c r="A37" s="17">
        <v>2001</v>
      </c>
      <c r="B37" s="17">
        <v>2.88</v>
      </c>
      <c r="C37" s="17">
        <v>9.2799999999999994</v>
      </c>
      <c r="D37" s="17">
        <v>8.7899999999999991</v>
      </c>
      <c r="E37" s="17">
        <v>15.12</v>
      </c>
      <c r="F37" s="17">
        <v>8.9700000000000006</v>
      </c>
      <c r="G37" s="17">
        <v>11.76</v>
      </c>
      <c r="H37" s="17">
        <v>4.22</v>
      </c>
      <c r="I37" s="17">
        <v>9.44</v>
      </c>
      <c r="J37" s="17">
        <v>24.53</v>
      </c>
      <c r="K37" s="17">
        <v>14.1</v>
      </c>
      <c r="L37" s="17"/>
    </row>
    <row r="38" spans="1:12">
      <c r="A38" s="17">
        <v>2002</v>
      </c>
      <c r="B38" s="17">
        <v>2.76</v>
      </c>
      <c r="C38" s="17">
        <v>7.33</v>
      </c>
      <c r="D38" s="17">
        <v>8.02</v>
      </c>
      <c r="E38" s="17">
        <v>12.96</v>
      </c>
      <c r="F38" s="17">
        <v>8.25</v>
      </c>
      <c r="G38" s="17">
        <v>10.48</v>
      </c>
      <c r="H38" s="17">
        <v>3.82</v>
      </c>
      <c r="I38" s="17">
        <v>7.61</v>
      </c>
      <c r="J38" s="17">
        <v>24.16</v>
      </c>
      <c r="K38" s="17">
        <v>12.8</v>
      </c>
      <c r="L38" s="17"/>
    </row>
    <row r="39" spans="1:12">
      <c r="A39" s="17">
        <v>2003</v>
      </c>
      <c r="B39" s="17">
        <v>2.81</v>
      </c>
      <c r="C39" s="17">
        <v>8.84</v>
      </c>
      <c r="D39" s="17">
        <v>9.7799999999999994</v>
      </c>
      <c r="E39" s="17">
        <v>15.24</v>
      </c>
      <c r="F39" s="17">
        <v>9.34</v>
      </c>
      <c r="G39" s="17">
        <v>12.63</v>
      </c>
      <c r="H39" s="17">
        <v>4.59</v>
      </c>
      <c r="I39" s="17">
        <v>9.1999999999999993</v>
      </c>
      <c r="J39" s="17">
        <v>24.22</v>
      </c>
      <c r="K39" s="17">
        <v>13.62</v>
      </c>
      <c r="L39" s="17"/>
    </row>
    <row r="40" spans="1:12">
      <c r="A40" s="17">
        <v>2004</v>
      </c>
      <c r="B40" s="17">
        <v>3.39</v>
      </c>
      <c r="C40" s="17">
        <v>10.01</v>
      </c>
      <c r="D40" s="17">
        <v>11.29</v>
      </c>
      <c r="E40" s="17">
        <v>17.13</v>
      </c>
      <c r="F40" s="17">
        <v>11.2</v>
      </c>
      <c r="G40" s="17">
        <v>13.97</v>
      </c>
      <c r="H40" s="17">
        <v>5.21</v>
      </c>
      <c r="I40" s="17">
        <v>10.35</v>
      </c>
      <c r="J40" s="17">
        <v>24.77</v>
      </c>
      <c r="K40" s="17">
        <v>14.81</v>
      </c>
      <c r="L40" s="17"/>
    </row>
    <row r="41" spans="1:12">
      <c r="A41" s="17">
        <v>2005</v>
      </c>
      <c r="B41" s="17">
        <v>3.83</v>
      </c>
      <c r="C41" s="17">
        <v>12.46</v>
      </c>
      <c r="D41" s="17">
        <v>15.34</v>
      </c>
      <c r="E41" s="17">
        <v>19.739999999999998</v>
      </c>
      <c r="F41" s="17">
        <v>15.45</v>
      </c>
      <c r="G41" s="17">
        <v>17.52</v>
      </c>
      <c r="H41" s="17">
        <v>6.91</v>
      </c>
      <c r="I41" s="17">
        <v>12.85</v>
      </c>
      <c r="J41" s="17">
        <v>24.93</v>
      </c>
      <c r="K41" s="17">
        <v>16.78</v>
      </c>
      <c r="L41" s="17"/>
    </row>
    <row r="42" spans="1:12">
      <c r="A42" s="17">
        <v>2006</v>
      </c>
      <c r="B42" s="17">
        <v>3.7</v>
      </c>
      <c r="C42" s="17">
        <v>13.85</v>
      </c>
      <c r="D42" s="17">
        <v>17.13</v>
      </c>
      <c r="E42" s="17">
        <v>21.73</v>
      </c>
      <c r="F42" s="17">
        <v>19.59</v>
      </c>
      <c r="G42" s="17">
        <v>19.8</v>
      </c>
      <c r="H42" s="17">
        <v>7.96</v>
      </c>
      <c r="I42" s="17">
        <v>14.33</v>
      </c>
      <c r="J42" s="17">
        <v>27.39</v>
      </c>
      <c r="K42" s="17">
        <v>18.940000000000001</v>
      </c>
      <c r="L42" s="17"/>
    </row>
    <row r="43" spans="1:12">
      <c r="A43" s="17">
        <v>2007</v>
      </c>
      <c r="B43" s="17">
        <v>3.63</v>
      </c>
      <c r="C43" s="17">
        <v>12.99</v>
      </c>
      <c r="D43" s="17">
        <v>19.11</v>
      </c>
      <c r="E43" s="17">
        <v>23.78</v>
      </c>
      <c r="F43" s="17">
        <v>22.94</v>
      </c>
      <c r="G43" s="17">
        <v>21.82</v>
      </c>
      <c r="H43" s="17">
        <v>8.7899999999999991</v>
      </c>
      <c r="I43" s="17">
        <v>13.78</v>
      </c>
      <c r="J43" s="17">
        <v>28.05</v>
      </c>
      <c r="K43" s="17">
        <v>18.7</v>
      </c>
      <c r="L43" s="17"/>
    </row>
    <row r="44" spans="1:12">
      <c r="A44" s="17">
        <v>2008</v>
      </c>
      <c r="B44" s="17"/>
      <c r="C44" s="17">
        <v>13.97</v>
      </c>
      <c r="D44" s="17">
        <v>24.13</v>
      </c>
      <c r="E44" s="17">
        <v>28.39</v>
      </c>
      <c r="F44" s="17">
        <v>23.36</v>
      </c>
      <c r="G44" s="17">
        <v>26.64</v>
      </c>
      <c r="H44" s="17">
        <v>10.83</v>
      </c>
      <c r="I44" s="17">
        <v>15.11</v>
      </c>
      <c r="J44" s="17">
        <v>29.48</v>
      </c>
      <c r="K44" s="17">
        <v>19.940000000000001</v>
      </c>
      <c r="L44" s="17"/>
    </row>
    <row r="45" spans="1:12">
      <c r="A45" s="17">
        <v>2009</v>
      </c>
      <c r="B45" s="17"/>
      <c r="C45" s="17">
        <v>12.18</v>
      </c>
      <c r="D45" s="17">
        <v>16.34</v>
      </c>
      <c r="E45" s="17">
        <v>25</v>
      </c>
      <c r="F45" s="17">
        <v>23.58</v>
      </c>
      <c r="G45" s="17">
        <v>22.33</v>
      </c>
      <c r="H45" s="17">
        <v>8.1300000000000008</v>
      </c>
      <c r="I45" s="17">
        <v>13.11</v>
      </c>
      <c r="J45" s="17">
        <v>31.27</v>
      </c>
      <c r="K45" s="17">
        <v>19.22</v>
      </c>
      <c r="L45" s="17"/>
    </row>
    <row r="46" spans="1:12">
      <c r="A46" s="17">
        <v>2010</v>
      </c>
      <c r="B46" s="17"/>
      <c r="C46" s="17">
        <v>10.76</v>
      </c>
      <c r="D46" s="17">
        <v>20.36</v>
      </c>
      <c r="E46" s="17">
        <v>25.03</v>
      </c>
      <c r="F46" s="17">
        <v>25.05</v>
      </c>
      <c r="G46" s="17">
        <v>23.57</v>
      </c>
      <c r="H46" s="17">
        <v>9.6</v>
      </c>
      <c r="I46" s="17">
        <v>11.92</v>
      </c>
      <c r="J46" s="17">
        <v>33.15</v>
      </c>
      <c r="K46" s="17">
        <v>19.55</v>
      </c>
      <c r="L46" s="17"/>
    </row>
    <row r="47" spans="1:12">
      <c r="A47" s="17">
        <v>2011</v>
      </c>
      <c r="B47" s="17"/>
      <c r="C47" s="17">
        <v>10.45</v>
      </c>
      <c r="D47" s="17">
        <v>27.23</v>
      </c>
      <c r="E47" s="17">
        <v>29.35</v>
      </c>
      <c r="F47" s="17">
        <v>28.35</v>
      </c>
      <c r="G47" s="17">
        <v>28.67</v>
      </c>
      <c r="H47" s="17">
        <v>11.54</v>
      </c>
      <c r="I47" s="17">
        <v>12.08</v>
      </c>
      <c r="J47" s="17">
        <v>33.479999999999997</v>
      </c>
      <c r="K47" s="17">
        <v>19.7</v>
      </c>
      <c r="L47" s="17"/>
    </row>
    <row r="48" spans="1:12">
      <c r="A48" s="17">
        <v>2012</v>
      </c>
      <c r="B48" s="17"/>
      <c r="C48" s="17">
        <v>9.59</v>
      </c>
      <c r="D48" s="17">
        <v>27.14</v>
      </c>
      <c r="E48" s="17">
        <v>26.73</v>
      </c>
      <c r="F48" s="17">
        <v>29.74</v>
      </c>
      <c r="G48" s="17">
        <v>26.9</v>
      </c>
      <c r="H48" s="17">
        <v>12.85</v>
      </c>
      <c r="I48" s="17">
        <v>11.02</v>
      </c>
      <c r="J48" s="17">
        <v>34.46</v>
      </c>
      <c r="K48" s="17">
        <v>19.989999999999998</v>
      </c>
      <c r="L48" s="17"/>
    </row>
    <row r="49" spans="1:12">
      <c r="A49" s="17">
        <v>2013</v>
      </c>
      <c r="B49" s="17"/>
      <c r="C49" s="17">
        <v>9.1199999999999992</v>
      </c>
      <c r="D49" s="17">
        <v>28.15</v>
      </c>
      <c r="E49" s="17">
        <v>26.68</v>
      </c>
      <c r="F49" s="17">
        <v>30.4</v>
      </c>
      <c r="G49" s="17">
        <v>27.17</v>
      </c>
      <c r="H49" s="17">
        <v>12.58</v>
      </c>
      <c r="I49" s="17">
        <v>10.5</v>
      </c>
      <c r="J49" s="17">
        <v>35.200000000000003</v>
      </c>
      <c r="K49" s="17">
        <v>18.97</v>
      </c>
      <c r="L49" s="17"/>
    </row>
    <row r="50" spans="1:12">
      <c r="A50" s="17">
        <v>2014</v>
      </c>
      <c r="B50" s="17"/>
      <c r="C50" s="17">
        <v>9.58</v>
      </c>
      <c r="D50" s="17">
        <v>27.28</v>
      </c>
      <c r="E50" s="17">
        <v>30.87</v>
      </c>
      <c r="F50" s="17">
        <v>32.79</v>
      </c>
      <c r="G50" s="17">
        <v>29.83</v>
      </c>
      <c r="H50" s="17">
        <v>12.27</v>
      </c>
      <c r="I50" s="17">
        <v>11.09</v>
      </c>
      <c r="J50" s="17">
        <v>36.619999999999997</v>
      </c>
      <c r="K50" s="17">
        <v>19.38</v>
      </c>
      <c r="L50" s="17"/>
    </row>
    <row r="51" spans="1:12">
      <c r="A51" s="17">
        <v>2015</v>
      </c>
      <c r="B51" s="17"/>
      <c r="C51" s="17">
        <v>8.89</v>
      </c>
      <c r="D51" s="17">
        <v>17.86</v>
      </c>
      <c r="E51" s="17">
        <v>23.6</v>
      </c>
      <c r="F51" s="17">
        <v>16.93</v>
      </c>
      <c r="G51" s="17">
        <v>21.64</v>
      </c>
      <c r="H51" s="17">
        <v>8.4499999999999993</v>
      </c>
      <c r="I51" s="17">
        <v>9.83</v>
      </c>
      <c r="J51" s="17">
        <v>37.51</v>
      </c>
      <c r="K51" s="17">
        <v>19.309999999999999</v>
      </c>
      <c r="L51" s="17"/>
    </row>
    <row r="52" spans="1:12">
      <c r="A52" s="17">
        <v>2016</v>
      </c>
      <c r="B52" s="17"/>
      <c r="C52" s="17">
        <v>8.4</v>
      </c>
      <c r="D52" s="17">
        <v>15.46</v>
      </c>
      <c r="E52" s="17">
        <v>23.6</v>
      </c>
      <c r="F52" s="17">
        <v>13.5</v>
      </c>
      <c r="G52" s="17">
        <v>21.01</v>
      </c>
      <c r="H52" s="17">
        <v>7.22</v>
      </c>
      <c r="I52" s="17">
        <v>9.4</v>
      </c>
      <c r="J52" s="17">
        <v>36.56</v>
      </c>
      <c r="K52" s="17">
        <v>19.440000000000001</v>
      </c>
      <c r="L52" s="17"/>
    </row>
    <row r="53" spans="1:12">
      <c r="A53" s="17">
        <v>2017</v>
      </c>
      <c r="B53" s="17"/>
      <c r="C53" s="17">
        <v>9.06</v>
      </c>
      <c r="D53" s="17">
        <v>17.600000000000001</v>
      </c>
      <c r="E53" s="17">
        <v>28.71</v>
      </c>
      <c r="F53" s="17">
        <v>16.88</v>
      </c>
      <c r="G53" s="17">
        <v>25.18</v>
      </c>
      <c r="H53" s="17">
        <v>8.08</v>
      </c>
      <c r="I53" s="17">
        <v>10.35</v>
      </c>
      <c r="J53" s="17">
        <v>37</v>
      </c>
      <c r="K53" s="17">
        <v>19.82</v>
      </c>
      <c r="L53" s="17"/>
    </row>
    <row r="54" spans="1:12">
      <c r="A54" s="17">
        <v>2018</v>
      </c>
      <c r="B54" s="17"/>
      <c r="C54" s="17">
        <v>8.5299999999999994</v>
      </c>
      <c r="D54" s="17">
        <v>19.2</v>
      </c>
      <c r="E54" s="17">
        <v>29.23</v>
      </c>
      <c r="F54" s="17">
        <v>26.01</v>
      </c>
      <c r="G54" s="17">
        <v>26.09</v>
      </c>
      <c r="H54" s="17">
        <v>8.94</v>
      </c>
      <c r="I54" s="17">
        <v>9.91</v>
      </c>
      <c r="J54" s="17">
        <v>36.81</v>
      </c>
      <c r="K54" s="17">
        <v>19.14</v>
      </c>
      <c r="L54" s="17"/>
    </row>
    <row r="55" spans="1:12">
      <c r="A55" s="17">
        <v>2019</v>
      </c>
      <c r="B55" s="17"/>
      <c r="C55" s="17">
        <v>8.98</v>
      </c>
      <c r="D55" s="17">
        <v>18.420000000000002</v>
      </c>
      <c r="E55" s="17">
        <v>24.86</v>
      </c>
      <c r="F55" s="17">
        <v>22.77</v>
      </c>
      <c r="G55" s="17">
        <v>23.07</v>
      </c>
      <c r="H55" s="17">
        <v>8.6</v>
      </c>
      <c r="I55" s="17">
        <v>10.199999999999999</v>
      </c>
      <c r="J55" s="17">
        <v>36.28</v>
      </c>
      <c r="K55" s="17">
        <v>19.059999999999999</v>
      </c>
      <c r="L55" s="17"/>
    </row>
    <row r="56" spans="1:12">
      <c r="A56" s="17">
        <v>2020</v>
      </c>
      <c r="B56" s="17"/>
      <c r="C56" s="17">
        <v>8.9</v>
      </c>
      <c r="D56" s="17">
        <v>15.53</v>
      </c>
      <c r="E56" s="17">
        <v>21.15</v>
      </c>
      <c r="F56" s="17">
        <v>14.79</v>
      </c>
      <c r="G56" s="17">
        <v>19.47</v>
      </c>
      <c r="H56" s="17">
        <v>7.11</v>
      </c>
      <c r="I56" s="17">
        <v>9.7200000000000006</v>
      </c>
      <c r="J56" s="17">
        <v>36.01</v>
      </c>
      <c r="K56" s="17">
        <v>19.11</v>
      </c>
      <c r="L56" s="17"/>
    </row>
    <row r="57" spans="1:12">
      <c r="A57" s="18">
        <v>2021</v>
      </c>
      <c r="B57" s="18"/>
      <c r="C57" s="18">
        <v>10.32</v>
      </c>
      <c r="D57" s="18">
        <v>19.91</v>
      </c>
      <c r="E57" s="18">
        <v>27.23</v>
      </c>
      <c r="F57" s="18">
        <v>23.36</v>
      </c>
      <c r="G57" s="18">
        <v>25.11</v>
      </c>
      <c r="H57" s="18">
        <v>8.5399999999999991</v>
      </c>
      <c r="I57" s="18">
        <v>11.51</v>
      </c>
      <c r="J57" s="18">
        <v>37.42</v>
      </c>
      <c r="K57" s="18">
        <v>20.78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21.9</v>
      </c>
      <c r="C59" s="16">
        <v>414</v>
      </c>
      <c r="D59" s="16">
        <v>76.5</v>
      </c>
      <c r="E59" s="16">
        <v>31</v>
      </c>
      <c r="F59" s="16">
        <v>24.1</v>
      </c>
      <c r="G59" s="16">
        <v>131.6</v>
      </c>
      <c r="H59" s="16">
        <v>1.9</v>
      </c>
      <c r="I59" s="16">
        <v>569.4</v>
      </c>
      <c r="J59" s="16">
        <v>531.1</v>
      </c>
      <c r="K59" s="20">
        <v>1100.5</v>
      </c>
      <c r="L59" s="16"/>
    </row>
    <row r="60" spans="1:12">
      <c r="A60" s="17">
        <v>1971</v>
      </c>
      <c r="B60" s="17">
        <v>15.8</v>
      </c>
      <c r="C60" s="17">
        <v>453.4</v>
      </c>
      <c r="D60" s="17">
        <v>81.5</v>
      </c>
      <c r="E60" s="17">
        <v>32.6</v>
      </c>
      <c r="F60" s="17">
        <v>23.6</v>
      </c>
      <c r="G60" s="17">
        <v>137.80000000000001</v>
      </c>
      <c r="H60" s="17">
        <v>1.9</v>
      </c>
      <c r="I60" s="17">
        <v>608.9</v>
      </c>
      <c r="J60" s="17">
        <v>581.1</v>
      </c>
      <c r="K60" s="21">
        <v>1190</v>
      </c>
      <c r="L60" s="17"/>
    </row>
    <row r="61" spans="1:12">
      <c r="A61" s="17">
        <v>1972</v>
      </c>
      <c r="B61" s="17">
        <v>14.3</v>
      </c>
      <c r="C61" s="17">
        <v>504.2</v>
      </c>
      <c r="D61" s="17">
        <v>90.4</v>
      </c>
      <c r="E61" s="17">
        <v>37.700000000000003</v>
      </c>
      <c r="F61" s="17">
        <v>20.7</v>
      </c>
      <c r="G61" s="17">
        <v>148.69999999999999</v>
      </c>
      <c r="H61" s="17">
        <v>2</v>
      </c>
      <c r="I61" s="17">
        <v>669.2</v>
      </c>
      <c r="J61" s="17">
        <v>632.4</v>
      </c>
      <c r="K61" s="21">
        <v>1301.5999999999999</v>
      </c>
      <c r="L61" s="17"/>
    </row>
    <row r="62" spans="1:12">
      <c r="A62" s="17">
        <v>1973</v>
      </c>
      <c r="B62" s="17">
        <v>11</v>
      </c>
      <c r="C62" s="17">
        <v>487.5</v>
      </c>
      <c r="D62" s="17">
        <v>88</v>
      </c>
      <c r="E62" s="17">
        <v>65.2</v>
      </c>
      <c r="F62" s="17">
        <v>24.3</v>
      </c>
      <c r="G62" s="17">
        <v>177.5</v>
      </c>
      <c r="H62" s="17">
        <v>2.1</v>
      </c>
      <c r="I62" s="17">
        <v>678.2</v>
      </c>
      <c r="J62" s="17">
        <v>703.9</v>
      </c>
      <c r="K62" s="21">
        <v>1382.1</v>
      </c>
      <c r="L62" s="17"/>
    </row>
    <row r="63" spans="1:12">
      <c r="A63" s="17">
        <v>1974</v>
      </c>
      <c r="B63" s="17">
        <v>28.2</v>
      </c>
      <c r="C63" s="17">
        <v>540.4</v>
      </c>
      <c r="D63" s="17">
        <v>142.6</v>
      </c>
      <c r="E63" s="17">
        <v>73.599999999999994</v>
      </c>
      <c r="F63" s="17">
        <v>35.5</v>
      </c>
      <c r="G63" s="17">
        <v>251.7</v>
      </c>
      <c r="H63" s="17">
        <v>3.5</v>
      </c>
      <c r="I63" s="17">
        <v>823.7</v>
      </c>
      <c r="J63" s="17">
        <v>887.2</v>
      </c>
      <c r="K63" s="21">
        <v>1710.9</v>
      </c>
      <c r="L63" s="17"/>
    </row>
    <row r="64" spans="1:12">
      <c r="A64" s="17">
        <v>1975</v>
      </c>
      <c r="B64" s="17">
        <v>19.899999999999999</v>
      </c>
      <c r="C64" s="17">
        <v>643.4</v>
      </c>
      <c r="D64" s="17">
        <v>157.80000000000001</v>
      </c>
      <c r="E64" s="17">
        <v>83.6</v>
      </c>
      <c r="F64" s="17">
        <v>33.799999999999997</v>
      </c>
      <c r="G64" s="17">
        <v>275.2</v>
      </c>
      <c r="H64" s="17">
        <v>3.9</v>
      </c>
      <c r="I64" s="17">
        <v>942.5</v>
      </c>
      <c r="J64" s="21">
        <v>1039.7</v>
      </c>
      <c r="K64" s="21">
        <v>1982.1</v>
      </c>
      <c r="L64" s="17"/>
    </row>
    <row r="65" spans="1:12">
      <c r="A65" s="17">
        <v>1976</v>
      </c>
      <c r="B65" s="17">
        <v>20.8</v>
      </c>
      <c r="C65" s="17">
        <v>780.5</v>
      </c>
      <c r="D65" s="17">
        <v>218</v>
      </c>
      <c r="E65" s="17">
        <v>85</v>
      </c>
      <c r="F65" s="17">
        <v>51.2</v>
      </c>
      <c r="G65" s="17">
        <v>354.2</v>
      </c>
      <c r="H65" s="17">
        <v>4.7</v>
      </c>
      <c r="I65" s="21">
        <v>1160.0999999999999</v>
      </c>
      <c r="J65" s="21">
        <v>1103</v>
      </c>
      <c r="K65" s="21">
        <v>2263.1</v>
      </c>
      <c r="L65" s="17"/>
    </row>
    <row r="66" spans="1:12">
      <c r="A66" s="17">
        <v>1977</v>
      </c>
      <c r="B66" s="17">
        <v>25</v>
      </c>
      <c r="C66" s="17">
        <v>889.1</v>
      </c>
      <c r="D66" s="17">
        <v>269.8</v>
      </c>
      <c r="E66" s="17">
        <v>93.2</v>
      </c>
      <c r="F66" s="17">
        <v>60.3</v>
      </c>
      <c r="G66" s="17">
        <v>423.3</v>
      </c>
      <c r="H66" s="17">
        <v>6</v>
      </c>
      <c r="I66" s="21">
        <v>1343.5</v>
      </c>
      <c r="J66" s="21">
        <v>1313.1</v>
      </c>
      <c r="K66" s="21">
        <v>2656.6</v>
      </c>
      <c r="L66" s="17"/>
    </row>
    <row r="67" spans="1:12">
      <c r="A67" s="17">
        <v>1978</v>
      </c>
      <c r="B67" s="17">
        <v>20.9</v>
      </c>
      <c r="C67" s="21">
        <v>1011</v>
      </c>
      <c r="D67" s="17">
        <v>282.8</v>
      </c>
      <c r="E67" s="17">
        <v>83.4</v>
      </c>
      <c r="F67" s="17">
        <v>56.5</v>
      </c>
      <c r="G67" s="17">
        <v>422.7</v>
      </c>
      <c r="H67" s="17">
        <v>8</v>
      </c>
      <c r="I67" s="21">
        <v>1462.6</v>
      </c>
      <c r="J67" s="21">
        <v>1468.9</v>
      </c>
      <c r="K67" s="21">
        <v>2931.6</v>
      </c>
      <c r="L67" s="17"/>
    </row>
    <row r="68" spans="1:12">
      <c r="A68" s="17">
        <v>1979</v>
      </c>
      <c r="B68" s="17">
        <v>12.3</v>
      </c>
      <c r="C68" s="21">
        <v>1049.2</v>
      </c>
      <c r="D68" s="17">
        <v>223.2</v>
      </c>
      <c r="E68" s="17">
        <v>74.2</v>
      </c>
      <c r="F68" s="17">
        <v>49.5</v>
      </c>
      <c r="G68" s="17">
        <v>346.9</v>
      </c>
      <c r="H68" s="17">
        <v>13.6</v>
      </c>
      <c r="I68" s="21">
        <v>1421.9</v>
      </c>
      <c r="J68" s="21">
        <v>1616.1</v>
      </c>
      <c r="K68" s="21">
        <v>3038.1</v>
      </c>
      <c r="L68" s="17"/>
    </row>
    <row r="69" spans="1:12">
      <c r="A69" s="17">
        <v>1980</v>
      </c>
      <c r="B69" s="17">
        <v>8.3000000000000007</v>
      </c>
      <c r="C69" s="21">
        <v>1396.3</v>
      </c>
      <c r="D69" s="17">
        <v>286.8</v>
      </c>
      <c r="E69" s="17">
        <v>74.2</v>
      </c>
      <c r="F69" s="17">
        <v>46.5</v>
      </c>
      <c r="G69" s="17">
        <v>407.5</v>
      </c>
      <c r="H69" s="17">
        <v>25.2</v>
      </c>
      <c r="I69" s="21">
        <v>1837.3</v>
      </c>
      <c r="J69" s="21">
        <v>1859.9</v>
      </c>
      <c r="K69" s="21">
        <v>3697.2</v>
      </c>
      <c r="L69" s="17"/>
    </row>
    <row r="70" spans="1:12">
      <c r="A70" s="17">
        <v>1981</v>
      </c>
      <c r="B70" s="17">
        <v>10</v>
      </c>
      <c r="C70" s="21">
        <v>1495.7</v>
      </c>
      <c r="D70" s="17">
        <v>270.8</v>
      </c>
      <c r="E70" s="17">
        <v>89.5</v>
      </c>
      <c r="F70" s="17">
        <v>57.1</v>
      </c>
      <c r="G70" s="17">
        <v>417.4</v>
      </c>
      <c r="H70" s="17">
        <v>32.6</v>
      </c>
      <c r="I70" s="21">
        <v>1955.7</v>
      </c>
      <c r="J70" s="21">
        <v>2080.1</v>
      </c>
      <c r="K70" s="21">
        <v>4035.8</v>
      </c>
      <c r="L70" s="17"/>
    </row>
    <row r="71" spans="1:12">
      <c r="A71" s="17">
        <v>1982</v>
      </c>
      <c r="B71" s="17">
        <v>9.4</v>
      </c>
      <c r="C71" s="21">
        <v>1834.4</v>
      </c>
      <c r="D71" s="17">
        <v>207.7</v>
      </c>
      <c r="E71" s="17">
        <v>84.6</v>
      </c>
      <c r="F71" s="17">
        <v>51</v>
      </c>
      <c r="G71" s="17">
        <v>343.3</v>
      </c>
      <c r="H71" s="17">
        <v>32.4</v>
      </c>
      <c r="I71" s="21">
        <v>2219.5</v>
      </c>
      <c r="J71" s="21">
        <v>2343.3000000000002</v>
      </c>
      <c r="K71" s="21">
        <v>4562.8999999999996</v>
      </c>
      <c r="L71" s="17"/>
    </row>
    <row r="72" spans="1:12">
      <c r="A72" s="17">
        <v>1983</v>
      </c>
      <c r="B72" s="17">
        <v>9.9</v>
      </c>
      <c r="C72" s="21">
        <v>2006.6</v>
      </c>
      <c r="D72" s="17">
        <v>139.30000000000001</v>
      </c>
      <c r="E72" s="17">
        <v>114.2</v>
      </c>
      <c r="F72" s="17">
        <v>38.6</v>
      </c>
      <c r="G72" s="17">
        <v>292</v>
      </c>
      <c r="H72" s="17">
        <v>34</v>
      </c>
      <c r="I72" s="21">
        <v>2342.5</v>
      </c>
      <c r="J72" s="21">
        <v>2568.8000000000002</v>
      </c>
      <c r="K72" s="21">
        <v>4911.3</v>
      </c>
      <c r="L72" s="17"/>
    </row>
    <row r="73" spans="1:12">
      <c r="A73" s="17">
        <v>1984</v>
      </c>
      <c r="B73" s="17">
        <v>13.4</v>
      </c>
      <c r="C73" s="21">
        <v>2125.8000000000002</v>
      </c>
      <c r="D73" s="17">
        <v>172.4</v>
      </c>
      <c r="E73" s="17">
        <v>124.2</v>
      </c>
      <c r="F73" s="17">
        <v>45.8</v>
      </c>
      <c r="G73" s="17">
        <v>342.4</v>
      </c>
      <c r="H73" s="17">
        <v>29.9</v>
      </c>
      <c r="I73" s="21">
        <v>2511.5</v>
      </c>
      <c r="J73" s="21">
        <v>2551.6999999999998</v>
      </c>
      <c r="K73" s="21">
        <v>5063.2</v>
      </c>
      <c r="L73" s="17"/>
    </row>
    <row r="74" spans="1:12">
      <c r="A74" s="17">
        <v>1985</v>
      </c>
      <c r="B74" s="17">
        <v>13.5</v>
      </c>
      <c r="C74" s="21">
        <v>1978.7</v>
      </c>
      <c r="D74" s="17">
        <v>204.2</v>
      </c>
      <c r="E74" s="17">
        <v>127.5</v>
      </c>
      <c r="F74" s="17">
        <v>43.8</v>
      </c>
      <c r="G74" s="17">
        <v>375.6</v>
      </c>
      <c r="H74" s="17">
        <v>29.7</v>
      </c>
      <c r="I74" s="21">
        <v>2397.5</v>
      </c>
      <c r="J74" s="21">
        <v>2604.3000000000002</v>
      </c>
      <c r="K74" s="21">
        <v>5001.8</v>
      </c>
      <c r="L74" s="17"/>
    </row>
    <row r="75" spans="1:12">
      <c r="A75" s="17">
        <v>1986</v>
      </c>
      <c r="B75" s="17">
        <v>16.600000000000001</v>
      </c>
      <c r="C75" s="21">
        <v>1898.7</v>
      </c>
      <c r="D75" s="17">
        <v>165.3</v>
      </c>
      <c r="E75" s="17">
        <v>125</v>
      </c>
      <c r="F75" s="17">
        <v>46.3</v>
      </c>
      <c r="G75" s="17">
        <v>336.6</v>
      </c>
      <c r="H75" s="17">
        <v>21.7</v>
      </c>
      <c r="I75" s="21">
        <v>2273.6</v>
      </c>
      <c r="J75" s="21">
        <v>2698.4</v>
      </c>
      <c r="K75" s="21">
        <v>4971.8999999999996</v>
      </c>
      <c r="L75" s="17"/>
    </row>
    <row r="76" spans="1:12">
      <c r="A76" s="17">
        <v>1987</v>
      </c>
      <c r="B76" s="17">
        <v>12.3</v>
      </c>
      <c r="C76" s="21">
        <v>1746.7</v>
      </c>
      <c r="D76" s="17">
        <v>150.9</v>
      </c>
      <c r="E76" s="17">
        <v>136.5</v>
      </c>
      <c r="F76" s="17">
        <v>40.700000000000003</v>
      </c>
      <c r="G76" s="17">
        <v>328.1</v>
      </c>
      <c r="H76" s="17">
        <v>21.7</v>
      </c>
      <c r="I76" s="21">
        <v>2108.9</v>
      </c>
      <c r="J76" s="21">
        <v>2826.2</v>
      </c>
      <c r="K76" s="21">
        <v>4935</v>
      </c>
      <c r="L76" s="17"/>
    </row>
    <row r="77" spans="1:12">
      <c r="A77" s="17">
        <v>1988</v>
      </c>
      <c r="B77" s="17">
        <v>10.3</v>
      </c>
      <c r="C77" s="21">
        <v>1826.7</v>
      </c>
      <c r="D77" s="17">
        <v>161.5</v>
      </c>
      <c r="E77" s="17">
        <v>126.7</v>
      </c>
      <c r="F77" s="17">
        <v>46.4</v>
      </c>
      <c r="G77" s="17">
        <v>334.6</v>
      </c>
      <c r="H77" s="17">
        <v>23.4</v>
      </c>
      <c r="I77" s="21">
        <v>2195</v>
      </c>
      <c r="J77" s="21">
        <v>2938</v>
      </c>
      <c r="K77" s="21">
        <v>5133</v>
      </c>
      <c r="L77" s="17"/>
    </row>
    <row r="78" spans="1:12">
      <c r="A78" s="17">
        <v>1989</v>
      </c>
      <c r="B78" s="17">
        <v>7.4</v>
      </c>
      <c r="C78" s="21">
        <v>1912.1</v>
      </c>
      <c r="D78" s="17">
        <v>191.7</v>
      </c>
      <c r="E78" s="17">
        <v>195.5</v>
      </c>
      <c r="F78" s="17">
        <v>35.9</v>
      </c>
      <c r="G78" s="17">
        <v>423.1</v>
      </c>
      <c r="H78" s="17">
        <v>26.2</v>
      </c>
      <c r="I78" s="21">
        <v>2368.8000000000002</v>
      </c>
      <c r="J78" s="21">
        <v>3017</v>
      </c>
      <c r="K78" s="21">
        <v>5385.8</v>
      </c>
      <c r="L78" s="17"/>
    </row>
    <row r="79" spans="1:12">
      <c r="A79" s="17">
        <v>1990</v>
      </c>
      <c r="B79" s="17">
        <v>8.8000000000000007</v>
      </c>
      <c r="C79" s="21">
        <v>1632.3</v>
      </c>
      <c r="D79" s="17">
        <v>205.1</v>
      </c>
      <c r="E79" s="17">
        <v>191.9</v>
      </c>
      <c r="F79" s="17">
        <v>30.2</v>
      </c>
      <c r="G79" s="17">
        <v>427.2</v>
      </c>
      <c r="H79" s="17">
        <v>35.1</v>
      </c>
      <c r="I79" s="21">
        <v>2103.5</v>
      </c>
      <c r="J79" s="21">
        <v>3049</v>
      </c>
      <c r="K79" s="21">
        <v>5152.3999999999996</v>
      </c>
      <c r="L79" s="17"/>
    </row>
    <row r="80" spans="1:12">
      <c r="A80" s="17">
        <v>1991</v>
      </c>
      <c r="B80" s="17">
        <v>5.6</v>
      </c>
      <c r="C80" s="21">
        <v>1698.4</v>
      </c>
      <c r="D80" s="17">
        <v>169</v>
      </c>
      <c r="E80" s="17">
        <v>180.5</v>
      </c>
      <c r="F80" s="17">
        <v>27.9</v>
      </c>
      <c r="G80" s="17">
        <v>377.4</v>
      </c>
      <c r="H80" s="17">
        <v>35.299999999999997</v>
      </c>
      <c r="I80" s="21">
        <v>2116.6999999999998</v>
      </c>
      <c r="J80" s="21">
        <v>3339.5</v>
      </c>
      <c r="K80" s="21">
        <v>5456.3</v>
      </c>
      <c r="L80" s="17"/>
    </row>
    <row r="81" spans="1:12">
      <c r="A81" s="17">
        <v>1992</v>
      </c>
      <c r="B81" s="17">
        <v>6.6</v>
      </c>
      <c r="C81" s="21">
        <v>1772.6</v>
      </c>
      <c r="D81" s="17">
        <v>170.5</v>
      </c>
      <c r="E81" s="17">
        <v>161.80000000000001</v>
      </c>
      <c r="F81" s="17">
        <v>27</v>
      </c>
      <c r="G81" s="17">
        <v>359.3</v>
      </c>
      <c r="H81" s="17">
        <v>33.9</v>
      </c>
      <c r="I81" s="21">
        <v>2172.4</v>
      </c>
      <c r="J81" s="21">
        <v>3224.5</v>
      </c>
      <c r="K81" s="21">
        <v>5396.9</v>
      </c>
      <c r="L81" s="17"/>
    </row>
    <row r="82" spans="1:12">
      <c r="A82" s="17">
        <v>1993</v>
      </c>
      <c r="B82" s="17">
        <v>6.8</v>
      </c>
      <c r="C82" s="21">
        <v>2022.7</v>
      </c>
      <c r="D82" s="17">
        <v>166.2</v>
      </c>
      <c r="E82" s="17">
        <v>176.8</v>
      </c>
      <c r="F82" s="17">
        <v>27.8</v>
      </c>
      <c r="G82" s="17">
        <v>370.8</v>
      </c>
      <c r="H82" s="17">
        <v>17</v>
      </c>
      <c r="I82" s="21">
        <v>2417.3000000000002</v>
      </c>
      <c r="J82" s="21">
        <v>3507.6</v>
      </c>
      <c r="K82" s="21">
        <v>5924.8</v>
      </c>
      <c r="L82" s="17"/>
    </row>
    <row r="83" spans="1:12">
      <c r="A83" s="17">
        <v>1994</v>
      </c>
      <c r="B83" s="17">
        <v>4.8</v>
      </c>
      <c r="C83" s="21">
        <v>2019.8</v>
      </c>
      <c r="D83" s="17">
        <v>159.6</v>
      </c>
      <c r="E83" s="17">
        <v>166.8</v>
      </c>
      <c r="F83" s="17">
        <v>24.9</v>
      </c>
      <c r="G83" s="17">
        <v>351.3</v>
      </c>
      <c r="H83" s="17">
        <v>15.7</v>
      </c>
      <c r="I83" s="21">
        <v>2391.6</v>
      </c>
      <c r="J83" s="21">
        <v>3576.4</v>
      </c>
      <c r="K83" s="21">
        <v>5968</v>
      </c>
      <c r="L83" s="17"/>
    </row>
    <row r="84" spans="1:12">
      <c r="A84" s="17">
        <v>1995</v>
      </c>
      <c r="B84" s="17">
        <v>3.4</v>
      </c>
      <c r="C84" s="21">
        <v>1954.1</v>
      </c>
      <c r="D84" s="17">
        <v>142.5</v>
      </c>
      <c r="E84" s="17">
        <v>180.5</v>
      </c>
      <c r="F84" s="17">
        <v>26.7</v>
      </c>
      <c r="G84" s="17">
        <v>349.7</v>
      </c>
      <c r="H84" s="17">
        <v>15.4</v>
      </c>
      <c r="I84" s="21">
        <v>2322.5</v>
      </c>
      <c r="J84" s="21">
        <v>3784.4</v>
      </c>
      <c r="K84" s="21">
        <v>6107</v>
      </c>
      <c r="L84" s="17"/>
    </row>
    <row r="85" spans="1:12">
      <c r="A85" s="17">
        <v>1996</v>
      </c>
      <c r="B85" s="17">
        <v>4.7</v>
      </c>
      <c r="C85" s="21">
        <v>2212.6</v>
      </c>
      <c r="D85" s="17">
        <v>153.4</v>
      </c>
      <c r="E85" s="17">
        <v>275.39999999999998</v>
      </c>
      <c r="F85" s="17">
        <v>31.2</v>
      </c>
      <c r="G85" s="17">
        <v>460</v>
      </c>
      <c r="H85" s="17">
        <v>18.3</v>
      </c>
      <c r="I85" s="21">
        <v>2695.6</v>
      </c>
      <c r="J85" s="21">
        <v>3831.2</v>
      </c>
      <c r="K85" s="21">
        <v>6526.7</v>
      </c>
      <c r="L85" s="17"/>
    </row>
    <row r="86" spans="1:12">
      <c r="A86" s="17">
        <v>1997</v>
      </c>
      <c r="B86" s="17">
        <v>2.2000000000000002</v>
      </c>
      <c r="C86" s="21">
        <v>2393.1999999999998</v>
      </c>
      <c r="D86" s="17">
        <v>133.9</v>
      </c>
      <c r="E86" s="17">
        <v>271.89999999999998</v>
      </c>
      <c r="F86" s="17">
        <v>30.2</v>
      </c>
      <c r="G86" s="17">
        <v>436</v>
      </c>
      <c r="H86" s="17">
        <v>11.9</v>
      </c>
      <c r="I86" s="21">
        <v>2843.2</v>
      </c>
      <c r="J86" s="21">
        <v>3764.6</v>
      </c>
      <c r="K86" s="21">
        <v>6607.8</v>
      </c>
      <c r="L86" s="17"/>
    </row>
    <row r="87" spans="1:12">
      <c r="A87" s="17">
        <v>1998</v>
      </c>
      <c r="B87" s="17">
        <v>2.9</v>
      </c>
      <c r="C87" s="21">
        <v>1907</v>
      </c>
      <c r="D87" s="17">
        <v>97.8</v>
      </c>
      <c r="E87" s="17">
        <v>211.3</v>
      </c>
      <c r="F87" s="17">
        <v>26.8</v>
      </c>
      <c r="G87" s="17">
        <v>336</v>
      </c>
      <c r="H87" s="17">
        <v>9.1</v>
      </c>
      <c r="I87" s="21">
        <v>2255</v>
      </c>
      <c r="J87" s="21">
        <v>3874.7</v>
      </c>
      <c r="K87" s="21">
        <v>6129.7</v>
      </c>
      <c r="L87" s="17"/>
    </row>
    <row r="88" spans="1:12">
      <c r="A88" s="17">
        <v>1999</v>
      </c>
      <c r="B88" s="17">
        <v>1.6</v>
      </c>
      <c r="C88" s="21">
        <v>1985.7</v>
      </c>
      <c r="D88" s="17">
        <v>124.1</v>
      </c>
      <c r="E88" s="17">
        <v>282.7</v>
      </c>
      <c r="F88" s="17">
        <v>49.3</v>
      </c>
      <c r="G88" s="17">
        <v>456.1</v>
      </c>
      <c r="H88" s="17">
        <v>9.6</v>
      </c>
      <c r="I88" s="21">
        <v>2453</v>
      </c>
      <c r="J88" s="21">
        <v>4045.7</v>
      </c>
      <c r="K88" s="21">
        <v>6498.8</v>
      </c>
      <c r="L88" s="17"/>
    </row>
    <row r="89" spans="1:12">
      <c r="A89" s="17">
        <v>2000</v>
      </c>
      <c r="B89" s="17">
        <v>1.4</v>
      </c>
      <c r="C89" s="21">
        <v>2648.2</v>
      </c>
      <c r="D89" s="17">
        <v>161.4</v>
      </c>
      <c r="E89" s="17">
        <v>324</v>
      </c>
      <c r="F89" s="17">
        <v>21.9</v>
      </c>
      <c r="G89" s="17">
        <v>507.3</v>
      </c>
      <c r="H89" s="17">
        <v>15.5</v>
      </c>
      <c r="I89" s="21">
        <v>3172.4</v>
      </c>
      <c r="J89" s="21">
        <v>4002.2</v>
      </c>
      <c r="K89" s="21">
        <v>7174.6</v>
      </c>
      <c r="L89" s="17"/>
    </row>
    <row r="90" spans="1:12">
      <c r="A90" s="17">
        <v>2001</v>
      </c>
      <c r="B90" s="17">
        <v>1.8</v>
      </c>
      <c r="C90" s="21">
        <v>2983.5</v>
      </c>
      <c r="D90" s="17">
        <v>141.4</v>
      </c>
      <c r="E90" s="17">
        <v>246.8</v>
      </c>
      <c r="F90" s="17">
        <v>22.5</v>
      </c>
      <c r="G90" s="17">
        <v>410.7</v>
      </c>
      <c r="H90" s="17">
        <v>20.2</v>
      </c>
      <c r="I90" s="21">
        <v>3416.2</v>
      </c>
      <c r="J90" s="21">
        <v>3963</v>
      </c>
      <c r="K90" s="21">
        <v>7379.2</v>
      </c>
      <c r="L90" s="17"/>
    </row>
    <row r="91" spans="1:12">
      <c r="A91" s="17">
        <v>2002</v>
      </c>
      <c r="B91" s="17">
        <v>2.9</v>
      </c>
      <c r="C91" s="21">
        <v>2445.1999999999998</v>
      </c>
      <c r="D91" s="17">
        <v>148.19999999999999</v>
      </c>
      <c r="E91" s="17">
        <v>258.3</v>
      </c>
      <c r="F91" s="17">
        <v>15.4</v>
      </c>
      <c r="G91" s="17">
        <v>421.9</v>
      </c>
      <c r="H91" s="17">
        <v>18.600000000000001</v>
      </c>
      <c r="I91" s="21">
        <v>2888.6</v>
      </c>
      <c r="J91" s="21">
        <v>4193.3</v>
      </c>
      <c r="K91" s="21">
        <v>7081.9</v>
      </c>
      <c r="L91" s="17"/>
    </row>
    <row r="92" spans="1:12">
      <c r="A92" s="17">
        <v>2003</v>
      </c>
      <c r="B92" s="17">
        <v>1.8</v>
      </c>
      <c r="C92" s="21">
        <v>3142.2</v>
      </c>
      <c r="D92" s="17">
        <v>190.1</v>
      </c>
      <c r="E92" s="17">
        <v>363</v>
      </c>
      <c r="F92" s="17">
        <v>19.5</v>
      </c>
      <c r="G92" s="17">
        <v>572.6</v>
      </c>
      <c r="H92" s="17">
        <v>23.5</v>
      </c>
      <c r="I92" s="21">
        <v>3740.1</v>
      </c>
      <c r="J92" s="21">
        <v>4100.3999999999996</v>
      </c>
      <c r="K92" s="21">
        <v>7840.6</v>
      </c>
      <c r="L92" s="17"/>
    </row>
    <row r="93" spans="1:12">
      <c r="A93" s="17">
        <v>2004</v>
      </c>
      <c r="B93" s="17">
        <v>3.3</v>
      </c>
      <c r="C93" s="21">
        <v>3355.8</v>
      </c>
      <c r="D93" s="17">
        <v>219.9</v>
      </c>
      <c r="E93" s="17">
        <v>323.8</v>
      </c>
      <c r="F93" s="17">
        <v>30.8</v>
      </c>
      <c r="G93" s="17">
        <v>574.5</v>
      </c>
      <c r="H93" s="17">
        <v>27.4</v>
      </c>
      <c r="I93" s="21">
        <v>3961</v>
      </c>
      <c r="J93" s="21">
        <v>4251.1000000000004</v>
      </c>
      <c r="K93" s="21">
        <v>8212.1</v>
      </c>
      <c r="L93" s="17"/>
    </row>
    <row r="94" spans="1:12">
      <c r="A94" s="17">
        <v>2005</v>
      </c>
      <c r="B94" s="17">
        <v>2.4</v>
      </c>
      <c r="C94" s="21">
        <v>4195.1000000000004</v>
      </c>
      <c r="D94" s="17">
        <v>255.2</v>
      </c>
      <c r="E94" s="17">
        <v>369.1</v>
      </c>
      <c r="F94" s="17">
        <v>38.700000000000003</v>
      </c>
      <c r="G94" s="17">
        <v>663</v>
      </c>
      <c r="H94" s="17">
        <v>45.7</v>
      </c>
      <c r="I94" s="21">
        <v>4906.2</v>
      </c>
      <c r="J94" s="21">
        <v>4585.5</v>
      </c>
      <c r="K94" s="21">
        <v>9491.7000000000007</v>
      </c>
      <c r="L94" s="17"/>
    </row>
    <row r="95" spans="1:12">
      <c r="A95" s="17">
        <v>2006</v>
      </c>
      <c r="B95" s="17">
        <v>0.9</v>
      </c>
      <c r="C95" s="21">
        <v>3917.8</v>
      </c>
      <c r="D95" s="17">
        <v>218.5</v>
      </c>
      <c r="E95" s="17">
        <v>385.7</v>
      </c>
      <c r="F95" s="17">
        <v>40.5</v>
      </c>
      <c r="G95" s="17">
        <v>644.6</v>
      </c>
      <c r="H95" s="17">
        <v>46.7</v>
      </c>
      <c r="I95" s="21">
        <v>4610.1000000000004</v>
      </c>
      <c r="J95" s="21">
        <v>4800.8</v>
      </c>
      <c r="K95" s="21">
        <v>9410.7999999999993</v>
      </c>
      <c r="L95" s="17"/>
    </row>
    <row r="96" spans="1:12">
      <c r="A96" s="17">
        <v>2007</v>
      </c>
      <c r="B96" s="17">
        <v>1.2</v>
      </c>
      <c r="C96" s="21">
        <v>4035.3</v>
      </c>
      <c r="D96" s="17">
        <v>277.89999999999998</v>
      </c>
      <c r="E96" s="17">
        <v>459.9</v>
      </c>
      <c r="F96" s="17">
        <v>31.6</v>
      </c>
      <c r="G96" s="17">
        <v>769.4</v>
      </c>
      <c r="H96" s="17">
        <v>57</v>
      </c>
      <c r="I96" s="21">
        <v>4863</v>
      </c>
      <c r="J96" s="21">
        <v>5204</v>
      </c>
      <c r="K96" s="21">
        <v>10066.9</v>
      </c>
      <c r="L96" s="17"/>
    </row>
    <row r="97" spans="1:12">
      <c r="A97" s="17">
        <v>2008</v>
      </c>
      <c r="B97" s="17"/>
      <c r="C97" s="21">
        <v>4453.8999999999996</v>
      </c>
      <c r="D97" s="17">
        <v>320.60000000000002</v>
      </c>
      <c r="E97" s="17">
        <v>577.5</v>
      </c>
      <c r="F97" s="17">
        <v>16</v>
      </c>
      <c r="G97" s="17">
        <v>914.2</v>
      </c>
      <c r="H97" s="17">
        <v>78.599999999999994</v>
      </c>
      <c r="I97" s="21">
        <v>5446.7</v>
      </c>
      <c r="J97" s="21">
        <v>5371.4</v>
      </c>
      <c r="K97" s="21">
        <v>10818.1</v>
      </c>
      <c r="L97" s="17"/>
    </row>
    <row r="98" spans="1:12">
      <c r="A98" s="17">
        <v>2009</v>
      </c>
      <c r="B98" s="17"/>
      <c r="C98" s="21">
        <v>3708</v>
      </c>
      <c r="D98" s="17">
        <v>169.7</v>
      </c>
      <c r="E98" s="17">
        <v>569.29999999999995</v>
      </c>
      <c r="F98" s="17">
        <v>27.8</v>
      </c>
      <c r="G98" s="17">
        <v>766.7</v>
      </c>
      <c r="H98" s="17">
        <v>54.6</v>
      </c>
      <c r="I98" s="21">
        <v>4529.3</v>
      </c>
      <c r="J98" s="21">
        <v>5484.4</v>
      </c>
      <c r="K98" s="21">
        <v>10013.799999999999</v>
      </c>
      <c r="L98" s="17"/>
    </row>
    <row r="99" spans="1:12">
      <c r="A99" s="17">
        <v>2010</v>
      </c>
      <c r="B99" s="17"/>
      <c r="C99" s="21">
        <v>3157.6</v>
      </c>
      <c r="D99" s="17">
        <v>195.7</v>
      </c>
      <c r="E99" s="17">
        <v>503.6</v>
      </c>
      <c r="F99" s="17">
        <v>24.4</v>
      </c>
      <c r="G99" s="17">
        <v>723.8</v>
      </c>
      <c r="H99" s="17">
        <v>69</v>
      </c>
      <c r="I99" s="21">
        <v>3950.4</v>
      </c>
      <c r="J99" s="21">
        <v>6162</v>
      </c>
      <c r="K99" s="21">
        <v>10112.4</v>
      </c>
      <c r="L99" s="17"/>
    </row>
    <row r="100" spans="1:12">
      <c r="A100" s="17">
        <v>2011</v>
      </c>
      <c r="B100" s="17"/>
      <c r="C100" s="21">
        <v>3084.5</v>
      </c>
      <c r="D100" s="17">
        <v>245.6</v>
      </c>
      <c r="E100" s="17">
        <v>573.4</v>
      </c>
      <c r="F100" s="17">
        <v>19</v>
      </c>
      <c r="G100" s="17">
        <v>838</v>
      </c>
      <c r="H100" s="17">
        <v>80.5</v>
      </c>
      <c r="I100" s="21">
        <v>4003</v>
      </c>
      <c r="J100" s="21">
        <v>6133.4</v>
      </c>
      <c r="K100" s="21">
        <v>10136.4</v>
      </c>
      <c r="L100" s="17"/>
    </row>
    <row r="101" spans="1:12">
      <c r="A101" s="17">
        <v>2012</v>
      </c>
      <c r="B101" s="17"/>
      <c r="C101" s="21">
        <v>2486.1</v>
      </c>
      <c r="D101" s="17">
        <v>200.5</v>
      </c>
      <c r="E101" s="17">
        <v>405.3</v>
      </c>
      <c r="F101" s="17">
        <v>7.6</v>
      </c>
      <c r="G101" s="17">
        <v>613.4</v>
      </c>
      <c r="H101" s="17">
        <v>74.900000000000006</v>
      </c>
      <c r="I101" s="21">
        <v>3174.4</v>
      </c>
      <c r="J101" s="21">
        <v>6148.5</v>
      </c>
      <c r="K101" s="21">
        <v>9322.9</v>
      </c>
      <c r="L101" s="17"/>
    </row>
    <row r="102" spans="1:12">
      <c r="A102" s="17">
        <v>2013</v>
      </c>
      <c r="B102" s="17"/>
      <c r="C102" s="21">
        <v>2813</v>
      </c>
      <c r="D102" s="17">
        <v>212.6</v>
      </c>
      <c r="E102" s="17">
        <v>446.5</v>
      </c>
      <c r="F102" s="17">
        <v>7.6</v>
      </c>
      <c r="G102" s="17">
        <v>666.7</v>
      </c>
      <c r="H102" s="17">
        <v>95.7</v>
      </c>
      <c r="I102" s="21">
        <v>3575.5</v>
      </c>
      <c r="J102" s="21">
        <v>6264.3</v>
      </c>
      <c r="K102" s="21">
        <v>9839.7999999999993</v>
      </c>
      <c r="L102" s="17"/>
    </row>
    <row r="103" spans="1:12">
      <c r="A103" s="17">
        <v>2014</v>
      </c>
      <c r="B103" s="17"/>
      <c r="C103" s="21">
        <v>3257</v>
      </c>
      <c r="D103" s="17">
        <v>220.4</v>
      </c>
      <c r="E103" s="17">
        <v>563.6</v>
      </c>
      <c r="F103" s="17">
        <v>17.600000000000001</v>
      </c>
      <c r="G103" s="17">
        <v>801.6</v>
      </c>
      <c r="H103" s="17">
        <v>94.5</v>
      </c>
      <c r="I103" s="21">
        <v>4153</v>
      </c>
      <c r="J103" s="21">
        <v>6598.2</v>
      </c>
      <c r="K103" s="21">
        <v>10751.2</v>
      </c>
      <c r="L103" s="17"/>
    </row>
    <row r="104" spans="1:12">
      <c r="A104" s="17">
        <v>2015</v>
      </c>
      <c r="B104" s="17"/>
      <c r="C104" s="21">
        <v>2713.3</v>
      </c>
      <c r="D104" s="17">
        <v>146.1</v>
      </c>
      <c r="E104" s="17">
        <v>390.9</v>
      </c>
      <c r="F104" s="17">
        <v>5.7</v>
      </c>
      <c r="G104" s="17">
        <v>542.6</v>
      </c>
      <c r="H104" s="17">
        <v>57.7</v>
      </c>
      <c r="I104" s="21">
        <v>3313.6</v>
      </c>
      <c r="J104" s="21">
        <v>6590.6</v>
      </c>
      <c r="K104" s="21">
        <v>9904.1</v>
      </c>
      <c r="L104" s="17"/>
    </row>
    <row r="105" spans="1:12">
      <c r="A105" s="17">
        <v>2016</v>
      </c>
      <c r="B105" s="17"/>
      <c r="C105" s="21">
        <v>2310.1</v>
      </c>
      <c r="D105" s="17">
        <v>112.9</v>
      </c>
      <c r="E105" s="17">
        <v>398.4</v>
      </c>
      <c r="F105" s="17">
        <v>5.7</v>
      </c>
      <c r="G105" s="17">
        <v>517</v>
      </c>
      <c r="H105" s="17">
        <v>43.1</v>
      </c>
      <c r="I105" s="21">
        <v>2870.2</v>
      </c>
      <c r="J105" s="21">
        <v>6551.2</v>
      </c>
      <c r="K105" s="21">
        <v>9421.4</v>
      </c>
      <c r="L105" s="17"/>
    </row>
    <row r="106" spans="1:12">
      <c r="A106" s="17">
        <v>2017</v>
      </c>
      <c r="B106" s="17"/>
      <c r="C106" s="21">
        <v>2514.6</v>
      </c>
      <c r="D106" s="17">
        <v>135.80000000000001</v>
      </c>
      <c r="E106" s="17">
        <v>493.4</v>
      </c>
      <c r="F106" s="17">
        <v>4.2</v>
      </c>
      <c r="G106" s="17">
        <v>633.4</v>
      </c>
      <c r="H106" s="17">
        <v>46</v>
      </c>
      <c r="I106" s="21">
        <v>3193.9</v>
      </c>
      <c r="J106" s="21">
        <v>6287</v>
      </c>
      <c r="K106" s="21">
        <v>9481</v>
      </c>
      <c r="L106" s="17"/>
    </row>
    <row r="107" spans="1:12">
      <c r="A107" s="17">
        <v>2018</v>
      </c>
      <c r="B107" s="17"/>
      <c r="C107" s="21">
        <v>2741.2</v>
      </c>
      <c r="D107" s="17">
        <v>165.3</v>
      </c>
      <c r="E107" s="17">
        <v>552.70000000000005</v>
      </c>
      <c r="F107" s="17">
        <v>7</v>
      </c>
      <c r="G107" s="17">
        <v>725</v>
      </c>
      <c r="H107" s="17">
        <v>61</v>
      </c>
      <c r="I107" s="21">
        <v>3527.3</v>
      </c>
      <c r="J107" s="21">
        <v>6839.8</v>
      </c>
      <c r="K107" s="21">
        <v>10367.1</v>
      </c>
      <c r="L107" s="17"/>
    </row>
    <row r="108" spans="1:12">
      <c r="A108" s="17">
        <v>2019</v>
      </c>
      <c r="B108" s="17"/>
      <c r="C108" s="21">
        <v>2779</v>
      </c>
      <c r="D108" s="17">
        <v>152.9</v>
      </c>
      <c r="E108" s="17">
        <v>535.1</v>
      </c>
      <c r="F108" s="17">
        <v>6.5</v>
      </c>
      <c r="G108" s="17">
        <v>694.6</v>
      </c>
      <c r="H108" s="17">
        <v>57.9</v>
      </c>
      <c r="I108" s="21">
        <v>3531.4</v>
      </c>
      <c r="J108" s="21">
        <v>6464.5</v>
      </c>
      <c r="K108" s="21">
        <v>9995.9</v>
      </c>
      <c r="L108" s="17"/>
    </row>
    <row r="109" spans="1:12">
      <c r="A109" s="17">
        <v>2020</v>
      </c>
      <c r="B109" s="17"/>
      <c r="C109" s="21">
        <v>2590.9</v>
      </c>
      <c r="D109" s="17">
        <v>115</v>
      </c>
      <c r="E109" s="17">
        <v>389.4</v>
      </c>
      <c r="F109" s="17">
        <v>5.0999999999999996</v>
      </c>
      <c r="G109" s="17">
        <v>509.5</v>
      </c>
      <c r="H109" s="17">
        <v>40.700000000000003</v>
      </c>
      <c r="I109" s="21">
        <v>3141.1</v>
      </c>
      <c r="J109" s="21">
        <v>6457.2</v>
      </c>
      <c r="K109" s="21">
        <v>9598.2000000000007</v>
      </c>
      <c r="L109" s="17" t="s">
        <v>257</v>
      </c>
    </row>
    <row r="110" spans="1:12">
      <c r="A110" s="22">
        <v>2021</v>
      </c>
      <c r="B110" s="22"/>
      <c r="C110" s="23">
        <v>3021.3</v>
      </c>
      <c r="D110" s="22">
        <v>152.69999999999999</v>
      </c>
      <c r="E110" s="22">
        <v>518.20000000000005</v>
      </c>
      <c r="F110" s="22">
        <v>6.7</v>
      </c>
      <c r="G110" s="22">
        <v>677.6</v>
      </c>
      <c r="H110" s="22">
        <v>52.2</v>
      </c>
      <c r="I110" s="23">
        <v>3751</v>
      </c>
      <c r="J110" s="23">
        <v>6789.2</v>
      </c>
      <c r="K110" s="23">
        <v>10540.2</v>
      </c>
      <c r="L110" s="24"/>
    </row>
  </sheetData>
  <mergeCells count="10">
    <mergeCell ref="B5:L5"/>
    <mergeCell ref="B58:L58"/>
    <mergeCell ref="A2:A5"/>
    <mergeCell ref="B2:I2"/>
    <mergeCell ref="J2:J4"/>
    <mergeCell ref="K2:L4"/>
    <mergeCell ref="B3:B4"/>
    <mergeCell ref="C3:C4"/>
    <mergeCell ref="D3:G3"/>
    <mergeCell ref="I3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6F9C0-1142-4951-A9D0-34A5C1238B9D}">
  <dimension ref="A1:K110"/>
  <sheetViews>
    <sheetView workbookViewId="0">
      <selection activeCell="C59" sqref="C59"/>
    </sheetView>
  </sheetViews>
  <sheetFormatPr defaultRowHeight="15"/>
  <sheetData>
    <row r="1" spans="1:11" ht="21">
      <c r="A1" s="27" t="s">
        <v>262</v>
      </c>
    </row>
    <row r="2" spans="1:11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15" t="s">
        <v>245</v>
      </c>
      <c r="K2" s="115" t="s">
        <v>246</v>
      </c>
    </row>
    <row r="3" spans="1:11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47" t="s">
        <v>250</v>
      </c>
      <c r="I3" s="116" t="s">
        <v>251</v>
      </c>
      <c r="J3" s="104"/>
      <c r="K3" s="104"/>
    </row>
    <row r="4" spans="1:11" ht="15" customHeight="1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47" t="s">
        <v>254</v>
      </c>
      <c r="I4" s="112"/>
      <c r="J4" s="105"/>
      <c r="K4" s="105"/>
    </row>
    <row r="5" spans="1:11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2"/>
    </row>
    <row r="6" spans="1:11">
      <c r="A6" s="16">
        <v>1970</v>
      </c>
      <c r="B6" s="16">
        <v>1.05</v>
      </c>
      <c r="C6" s="16">
        <v>1.9</v>
      </c>
      <c r="D6" s="16">
        <v>1.49</v>
      </c>
      <c r="E6" s="16">
        <v>2.99</v>
      </c>
      <c r="F6" s="16">
        <v>1.62</v>
      </c>
      <c r="G6" s="16">
        <v>1.52</v>
      </c>
      <c r="H6" s="16">
        <v>0.56000000000000005</v>
      </c>
      <c r="I6" s="16">
        <v>1.6</v>
      </c>
      <c r="J6" s="16">
        <v>8.59</v>
      </c>
      <c r="K6" s="16">
        <v>2.2200000000000002</v>
      </c>
    </row>
    <row r="7" spans="1:11">
      <c r="A7" s="17">
        <v>1971</v>
      </c>
      <c r="B7" s="17">
        <v>1.56</v>
      </c>
      <c r="C7" s="17">
        <v>2.09</v>
      </c>
      <c r="D7" s="17">
        <v>1.57</v>
      </c>
      <c r="E7" s="17">
        <v>2.98</v>
      </c>
      <c r="F7" s="17">
        <v>1.66</v>
      </c>
      <c r="G7" s="17">
        <v>1.59</v>
      </c>
      <c r="H7" s="17">
        <v>0.59</v>
      </c>
      <c r="I7" s="17">
        <v>1.71</v>
      </c>
      <c r="J7" s="17">
        <v>9.16</v>
      </c>
      <c r="K7" s="17">
        <v>2.41</v>
      </c>
    </row>
    <row r="8" spans="1:11">
      <c r="A8" s="17">
        <v>1972</v>
      </c>
      <c r="B8" s="17">
        <v>1.58</v>
      </c>
      <c r="C8" s="17">
        <v>2.2599999999999998</v>
      </c>
      <c r="D8" s="17">
        <v>1.58</v>
      </c>
      <c r="E8" s="17">
        <v>3.06</v>
      </c>
      <c r="F8" s="17">
        <v>1.69</v>
      </c>
      <c r="G8" s="17">
        <v>1.6</v>
      </c>
      <c r="H8" s="17">
        <v>0.6</v>
      </c>
      <c r="I8" s="17">
        <v>1.76</v>
      </c>
      <c r="J8" s="17">
        <v>9.52</v>
      </c>
      <c r="K8" s="17">
        <v>2.52</v>
      </c>
    </row>
    <row r="9" spans="1:11">
      <c r="A9" s="17">
        <v>1973</v>
      </c>
      <c r="B9" s="17">
        <v>1.83</v>
      </c>
      <c r="C9" s="17">
        <v>2.37</v>
      </c>
      <c r="D9" s="17">
        <v>1.81</v>
      </c>
      <c r="E9" s="17">
        <v>4.47</v>
      </c>
      <c r="F9" s="17">
        <v>1.94</v>
      </c>
      <c r="G9" s="17">
        <v>1.84</v>
      </c>
      <c r="H9" s="17">
        <v>0.69</v>
      </c>
      <c r="I9" s="17">
        <v>1.96</v>
      </c>
      <c r="J9" s="17">
        <v>10.029999999999999</v>
      </c>
      <c r="K9" s="17">
        <v>2.81</v>
      </c>
    </row>
    <row r="10" spans="1:11">
      <c r="A10" s="17">
        <v>1974</v>
      </c>
      <c r="B10" s="17">
        <v>2.19</v>
      </c>
      <c r="C10" s="17">
        <v>2.68</v>
      </c>
      <c r="D10" s="17">
        <v>2.67</v>
      </c>
      <c r="E10" s="17">
        <v>4.6399999999999997</v>
      </c>
      <c r="F10" s="17">
        <v>3.01</v>
      </c>
      <c r="G10" s="17">
        <v>2.7</v>
      </c>
      <c r="H10" s="17">
        <v>1.06</v>
      </c>
      <c r="I10" s="17">
        <v>2.67</v>
      </c>
      <c r="J10" s="17">
        <v>13.95</v>
      </c>
      <c r="K10" s="17">
        <v>3.88</v>
      </c>
    </row>
    <row r="11" spans="1:11">
      <c r="A11" s="17">
        <v>1975</v>
      </c>
      <c r="B11" s="17">
        <v>2.62</v>
      </c>
      <c r="C11" s="17">
        <v>3.14</v>
      </c>
      <c r="D11" s="17">
        <v>2.85</v>
      </c>
      <c r="E11" s="17">
        <v>4.92</v>
      </c>
      <c r="F11" s="17">
        <v>3.16</v>
      </c>
      <c r="G11" s="17">
        <v>2.89</v>
      </c>
      <c r="H11" s="17">
        <v>1.1100000000000001</v>
      </c>
      <c r="I11" s="17">
        <v>2.93</v>
      </c>
      <c r="J11" s="17">
        <v>15.3</v>
      </c>
      <c r="K11" s="17">
        <v>4.1900000000000004</v>
      </c>
    </row>
    <row r="12" spans="1:11">
      <c r="A12" s="17">
        <v>1976</v>
      </c>
      <c r="B12" s="17">
        <v>2.64</v>
      </c>
      <c r="C12" s="17">
        <v>3.62</v>
      </c>
      <c r="D12" s="17">
        <v>3.04</v>
      </c>
      <c r="E12" s="17">
        <v>5.22</v>
      </c>
      <c r="F12" s="17">
        <v>3.35</v>
      </c>
      <c r="G12" s="17">
        <v>3.07</v>
      </c>
      <c r="H12" s="17">
        <v>1.19</v>
      </c>
      <c r="I12" s="17">
        <v>3.2</v>
      </c>
      <c r="J12" s="17">
        <v>15.7</v>
      </c>
      <c r="K12" s="17">
        <v>4.4400000000000004</v>
      </c>
    </row>
    <row r="13" spans="1:11">
      <c r="A13" s="17">
        <v>1977</v>
      </c>
      <c r="B13" s="17">
        <v>3.12</v>
      </c>
      <c r="C13" s="17">
        <v>3.92</v>
      </c>
      <c r="D13" s="17">
        <v>3.41</v>
      </c>
      <c r="E13" s="17">
        <v>5.47</v>
      </c>
      <c r="F13" s="17">
        <v>3.75</v>
      </c>
      <c r="G13" s="17">
        <v>3.45</v>
      </c>
      <c r="H13" s="17">
        <v>1.35</v>
      </c>
      <c r="I13" s="17">
        <v>3.55</v>
      </c>
      <c r="J13" s="17">
        <v>16.510000000000002</v>
      </c>
      <c r="K13" s="17">
        <v>4.8499999999999996</v>
      </c>
    </row>
    <row r="14" spans="1:11">
      <c r="A14" s="17">
        <v>1978</v>
      </c>
      <c r="B14" s="17">
        <v>3.68</v>
      </c>
      <c r="C14" s="17">
        <v>4.13</v>
      </c>
      <c r="D14" s="17">
        <v>3.52</v>
      </c>
      <c r="E14" s="17">
        <v>5.81</v>
      </c>
      <c r="F14" s="17">
        <v>4.01</v>
      </c>
      <c r="G14" s="17">
        <v>3.56</v>
      </c>
      <c r="H14" s="17">
        <v>1.43</v>
      </c>
      <c r="I14" s="17">
        <v>3.68</v>
      </c>
      <c r="J14" s="17">
        <v>16.670000000000002</v>
      </c>
      <c r="K14" s="17">
        <v>5.0599999999999996</v>
      </c>
    </row>
    <row r="15" spans="1:11">
      <c r="A15" s="17">
        <v>1979</v>
      </c>
      <c r="B15" s="17">
        <v>3.64</v>
      </c>
      <c r="C15" s="17">
        <v>4.51</v>
      </c>
      <c r="D15" s="17">
        <v>5.1100000000000003</v>
      </c>
      <c r="E15" s="17">
        <v>8.34</v>
      </c>
      <c r="F15" s="17">
        <v>5.33</v>
      </c>
      <c r="G15" s="17">
        <v>5.16</v>
      </c>
      <c r="H15" s="17">
        <v>2.0499999999999998</v>
      </c>
      <c r="I15" s="17">
        <v>4.8600000000000003</v>
      </c>
      <c r="J15" s="17">
        <v>18.14</v>
      </c>
      <c r="K15" s="17">
        <v>6.68</v>
      </c>
    </row>
    <row r="16" spans="1:11">
      <c r="A16" s="17">
        <v>1980</v>
      </c>
      <c r="B16" s="17">
        <v>4.47</v>
      </c>
      <c r="C16" s="17">
        <v>5.33</v>
      </c>
      <c r="D16" s="17">
        <v>7.05</v>
      </c>
      <c r="E16" s="17">
        <v>8.99</v>
      </c>
      <c r="F16" s="17">
        <v>8.15</v>
      </c>
      <c r="G16" s="17">
        <v>7.1</v>
      </c>
      <c r="H16" s="17">
        <v>2.85</v>
      </c>
      <c r="I16" s="17">
        <v>6.13</v>
      </c>
      <c r="J16" s="17">
        <v>22.18</v>
      </c>
      <c r="K16" s="17">
        <v>8.32</v>
      </c>
    </row>
    <row r="17" spans="1:11">
      <c r="A17" s="17">
        <v>1981</v>
      </c>
      <c r="B17" s="17">
        <v>5.4</v>
      </c>
      <c r="C17" s="17">
        <v>6.27</v>
      </c>
      <c r="D17" s="17">
        <v>8.75</v>
      </c>
      <c r="E17" s="17">
        <v>9.85</v>
      </c>
      <c r="F17" s="17">
        <v>10.54</v>
      </c>
      <c r="G17" s="17">
        <v>8.7799999999999994</v>
      </c>
      <c r="H17" s="17">
        <v>3.51</v>
      </c>
      <c r="I17" s="17">
        <v>7.33</v>
      </c>
      <c r="J17" s="17">
        <v>26.93</v>
      </c>
      <c r="K17" s="17">
        <v>10.26</v>
      </c>
    </row>
    <row r="18" spans="1:11">
      <c r="A18" s="17">
        <v>1982</v>
      </c>
      <c r="B18" s="17">
        <v>5.46</v>
      </c>
      <c r="C18" s="17">
        <v>7.38</v>
      </c>
      <c r="D18" s="17">
        <v>8.48</v>
      </c>
      <c r="E18" s="17">
        <v>10.76</v>
      </c>
      <c r="F18" s="17">
        <v>10.79</v>
      </c>
      <c r="G18" s="17">
        <v>8.59</v>
      </c>
      <c r="H18" s="17">
        <v>3.4</v>
      </c>
      <c r="I18" s="17">
        <v>7.72</v>
      </c>
      <c r="J18" s="17">
        <v>26.29</v>
      </c>
      <c r="K18" s="17">
        <v>10.58</v>
      </c>
    </row>
    <row r="19" spans="1:11">
      <c r="A19" s="17">
        <v>1983</v>
      </c>
      <c r="B19" s="17">
        <v>5.0199999999999996</v>
      </c>
      <c r="C19" s="17">
        <v>8.16</v>
      </c>
      <c r="D19" s="17">
        <v>8.26</v>
      </c>
      <c r="E19" s="17">
        <v>11.45</v>
      </c>
      <c r="F19" s="17">
        <v>7.64</v>
      </c>
      <c r="G19" s="17">
        <v>8.34</v>
      </c>
      <c r="H19" s="17">
        <v>3.3</v>
      </c>
      <c r="I19" s="17">
        <v>7.86</v>
      </c>
      <c r="J19" s="17">
        <v>27</v>
      </c>
      <c r="K19" s="17">
        <v>10.98</v>
      </c>
    </row>
    <row r="20" spans="1:11">
      <c r="A20" s="17">
        <v>1984</v>
      </c>
      <c r="B20" s="17">
        <v>4.76</v>
      </c>
      <c r="C20" s="17">
        <v>7.65</v>
      </c>
      <c r="D20" s="17">
        <v>8.4499999999999993</v>
      </c>
      <c r="E20" s="17">
        <v>11.36</v>
      </c>
      <c r="F20" s="17">
        <v>8.02</v>
      </c>
      <c r="G20" s="17">
        <v>8.5</v>
      </c>
      <c r="H20" s="17">
        <v>3.35</v>
      </c>
      <c r="I20" s="17">
        <v>7.88</v>
      </c>
      <c r="J20" s="17">
        <v>27.82</v>
      </c>
      <c r="K20" s="17">
        <v>10.95</v>
      </c>
    </row>
    <row r="21" spans="1:11">
      <c r="A21" s="17">
        <v>1985</v>
      </c>
      <c r="B21" s="17">
        <v>4.3899999999999997</v>
      </c>
      <c r="C21" s="17">
        <v>7.65</v>
      </c>
      <c r="D21" s="17">
        <v>8.1</v>
      </c>
      <c r="E21" s="17">
        <v>11.43</v>
      </c>
      <c r="F21" s="17">
        <v>7.72</v>
      </c>
      <c r="G21" s="17">
        <v>8.18</v>
      </c>
      <c r="H21" s="17">
        <v>3.22</v>
      </c>
      <c r="I21" s="17">
        <v>7.7</v>
      </c>
      <c r="J21" s="17">
        <v>26.16</v>
      </c>
      <c r="K21" s="17">
        <v>10.6</v>
      </c>
    </row>
    <row r="22" spans="1:11">
      <c r="A22" s="17">
        <v>1986</v>
      </c>
      <c r="B22" s="17">
        <v>4.1900000000000004</v>
      </c>
      <c r="C22" s="17">
        <v>7.23</v>
      </c>
      <c r="D22" s="17">
        <v>6.22</v>
      </c>
      <c r="E22" s="17">
        <v>9.01</v>
      </c>
      <c r="F22" s="17">
        <v>5.65</v>
      </c>
      <c r="G22" s="17">
        <v>6.28</v>
      </c>
      <c r="H22" s="17">
        <v>2.58</v>
      </c>
      <c r="I22" s="17">
        <v>6.53</v>
      </c>
      <c r="J22" s="17">
        <v>24.38</v>
      </c>
      <c r="K22" s="17">
        <v>9.39</v>
      </c>
    </row>
    <row r="23" spans="1:11">
      <c r="A23" s="17">
        <v>1987</v>
      </c>
      <c r="B23" s="17">
        <v>3.85</v>
      </c>
      <c r="C23" s="17">
        <v>6.45</v>
      </c>
      <c r="D23" s="17">
        <v>6.1</v>
      </c>
      <c r="E23" s="17">
        <v>10.88</v>
      </c>
      <c r="F23" s="17">
        <v>5.8</v>
      </c>
      <c r="G23" s="17">
        <v>6.26</v>
      </c>
      <c r="H23" s="17">
        <v>2.46</v>
      </c>
      <c r="I23" s="17">
        <v>6.22</v>
      </c>
      <c r="J23" s="17">
        <v>25.52</v>
      </c>
      <c r="K23" s="17">
        <v>9.44</v>
      </c>
    </row>
    <row r="24" spans="1:11">
      <c r="A24" s="17">
        <v>1988</v>
      </c>
      <c r="B24" s="17">
        <v>3.99</v>
      </c>
      <c r="C24" s="17">
        <v>6.28</v>
      </c>
      <c r="D24" s="17">
        <v>6.22</v>
      </c>
      <c r="E24" s="17">
        <v>10.95</v>
      </c>
      <c r="F24" s="17">
        <v>5.23</v>
      </c>
      <c r="G24" s="17">
        <v>6.36</v>
      </c>
      <c r="H24" s="17">
        <v>2.4900000000000002</v>
      </c>
      <c r="I24" s="17">
        <v>6.2</v>
      </c>
      <c r="J24" s="17">
        <v>24.88</v>
      </c>
      <c r="K24" s="17">
        <v>9.4600000000000009</v>
      </c>
    </row>
    <row r="25" spans="1:11">
      <c r="A25" s="17">
        <v>1989</v>
      </c>
      <c r="B25" s="17">
        <v>3.96</v>
      </c>
      <c r="C25" s="17">
        <v>6.91</v>
      </c>
      <c r="D25" s="17">
        <v>7.01</v>
      </c>
      <c r="E25" s="17">
        <v>12.96</v>
      </c>
      <c r="F25" s="17">
        <v>5.22</v>
      </c>
      <c r="G25" s="17">
        <v>7.21</v>
      </c>
      <c r="H25" s="17">
        <v>2.75</v>
      </c>
      <c r="I25" s="17">
        <v>6.94</v>
      </c>
      <c r="J25" s="17">
        <v>26.7</v>
      </c>
      <c r="K25" s="17">
        <v>10.28</v>
      </c>
    </row>
    <row r="26" spans="1:11">
      <c r="A26" s="17">
        <v>1990</v>
      </c>
      <c r="B26" s="17">
        <v>4.21</v>
      </c>
      <c r="C26" s="17">
        <v>7.55</v>
      </c>
      <c r="D26" s="17">
        <v>8.2100000000000009</v>
      </c>
      <c r="E26" s="17">
        <v>13.36</v>
      </c>
      <c r="F26" s="17">
        <v>6.28</v>
      </c>
      <c r="G26" s="17">
        <v>8.3699999999999992</v>
      </c>
      <c r="H26" s="17">
        <v>2.83</v>
      </c>
      <c r="I26" s="17">
        <v>7.75</v>
      </c>
      <c r="J26" s="17">
        <v>28.31</v>
      </c>
      <c r="K26" s="17">
        <v>11.4</v>
      </c>
    </row>
    <row r="27" spans="1:11">
      <c r="A27" s="17">
        <v>1991</v>
      </c>
      <c r="B27" s="17">
        <v>4.07</v>
      </c>
      <c r="C27" s="17">
        <v>7.8</v>
      </c>
      <c r="D27" s="17">
        <v>7.8</v>
      </c>
      <c r="E27" s="17">
        <v>14.73</v>
      </c>
      <c r="F27" s="17">
        <v>5.53</v>
      </c>
      <c r="G27" s="17">
        <v>8.02</v>
      </c>
      <c r="H27" s="17">
        <v>2.71</v>
      </c>
      <c r="I27" s="17">
        <v>7.66</v>
      </c>
      <c r="J27" s="17">
        <v>30.47</v>
      </c>
      <c r="K27" s="17">
        <v>11.81</v>
      </c>
    </row>
    <row r="28" spans="1:11">
      <c r="A28" s="17">
        <v>1992</v>
      </c>
      <c r="B28" s="17">
        <v>3.94</v>
      </c>
      <c r="C28" s="17">
        <v>7.62</v>
      </c>
      <c r="D28" s="17">
        <v>7</v>
      </c>
      <c r="E28" s="17">
        <v>12.29</v>
      </c>
      <c r="F28" s="17">
        <v>4.78</v>
      </c>
      <c r="G28" s="17">
        <v>7.13</v>
      </c>
      <c r="H28" s="17">
        <v>2.48</v>
      </c>
      <c r="I28" s="17">
        <v>7.15</v>
      </c>
      <c r="J28" s="17">
        <v>31.11</v>
      </c>
      <c r="K28" s="17">
        <v>11.09</v>
      </c>
    </row>
    <row r="29" spans="1:11">
      <c r="A29" s="17">
        <v>1993</v>
      </c>
      <c r="B29" s="17">
        <v>3.96</v>
      </c>
      <c r="C29" s="17">
        <v>8</v>
      </c>
      <c r="D29" s="17">
        <v>6.79</v>
      </c>
      <c r="E29" s="17">
        <v>12.32</v>
      </c>
      <c r="F29" s="17">
        <v>4.97</v>
      </c>
      <c r="G29" s="17">
        <v>6.95</v>
      </c>
      <c r="H29" s="17">
        <v>2.42</v>
      </c>
      <c r="I29" s="17">
        <v>7.23</v>
      </c>
      <c r="J29" s="17">
        <v>32.25</v>
      </c>
      <c r="K29" s="17">
        <v>11.36</v>
      </c>
    </row>
    <row r="30" spans="1:11">
      <c r="A30" s="17">
        <v>1994</v>
      </c>
      <c r="B30" s="17">
        <v>4.07</v>
      </c>
      <c r="C30" s="17">
        <v>8.73</v>
      </c>
      <c r="D30" s="17">
        <v>6.59</v>
      </c>
      <c r="E30" s="17">
        <v>13.47</v>
      </c>
      <c r="F30" s="17">
        <v>5.05</v>
      </c>
      <c r="G30" s="17">
        <v>6.81</v>
      </c>
      <c r="H30" s="17">
        <v>2.35</v>
      </c>
      <c r="I30" s="17">
        <v>7.49</v>
      </c>
      <c r="J30" s="17">
        <v>32.49</v>
      </c>
      <c r="K30" s="17">
        <v>11.73</v>
      </c>
    </row>
    <row r="31" spans="1:11">
      <c r="A31" s="17">
        <v>1995</v>
      </c>
      <c r="B31" s="17">
        <v>4.01</v>
      </c>
      <c r="C31" s="17">
        <v>8.82</v>
      </c>
      <c r="D31" s="17">
        <v>6.4</v>
      </c>
      <c r="E31" s="17">
        <v>13.53</v>
      </c>
      <c r="F31" s="17">
        <v>4.68</v>
      </c>
      <c r="G31" s="17">
        <v>6.66</v>
      </c>
      <c r="H31" s="17">
        <v>2.2999999999999998</v>
      </c>
      <c r="I31" s="17">
        <v>7.41</v>
      </c>
      <c r="J31" s="17">
        <v>32.99</v>
      </c>
      <c r="K31" s="17">
        <v>12.11</v>
      </c>
    </row>
    <row r="32" spans="1:11">
      <c r="A32" s="17">
        <v>1996</v>
      </c>
      <c r="B32" s="17">
        <v>4.1900000000000004</v>
      </c>
      <c r="C32" s="17">
        <v>8.65</v>
      </c>
      <c r="D32" s="17">
        <v>7.4</v>
      </c>
      <c r="E32" s="17">
        <v>14.5</v>
      </c>
      <c r="F32" s="17">
        <v>6.17</v>
      </c>
      <c r="G32" s="17">
        <v>7.73</v>
      </c>
      <c r="H32" s="17">
        <v>2.64</v>
      </c>
      <c r="I32" s="17">
        <v>7.92</v>
      </c>
      <c r="J32" s="17">
        <v>32.97</v>
      </c>
      <c r="K32" s="17">
        <v>12.57</v>
      </c>
    </row>
    <row r="33" spans="1:11">
      <c r="A33" s="17">
        <v>1997</v>
      </c>
      <c r="B33" s="17">
        <v>4.1399999999999997</v>
      </c>
      <c r="C33" s="17">
        <v>9.25</v>
      </c>
      <c r="D33" s="17">
        <v>7.27</v>
      </c>
      <c r="E33" s="17">
        <v>15.13</v>
      </c>
      <c r="F33" s="17">
        <v>5.72</v>
      </c>
      <c r="G33" s="17">
        <v>7.62</v>
      </c>
      <c r="H33" s="17">
        <v>2.63</v>
      </c>
      <c r="I33" s="17">
        <v>8.2200000000000006</v>
      </c>
      <c r="J33" s="17">
        <v>33.97</v>
      </c>
      <c r="K33" s="17">
        <v>13.12</v>
      </c>
    </row>
    <row r="34" spans="1:11">
      <c r="A34" s="17">
        <v>1998</v>
      </c>
      <c r="B34" s="17">
        <v>4.0999999999999996</v>
      </c>
      <c r="C34" s="17">
        <v>9.2799999999999994</v>
      </c>
      <c r="D34" s="17">
        <v>6.2</v>
      </c>
      <c r="E34" s="17">
        <v>14.15</v>
      </c>
      <c r="F34" s="17">
        <v>4.5</v>
      </c>
      <c r="G34" s="17">
        <v>6.54</v>
      </c>
      <c r="H34" s="17">
        <v>2.27</v>
      </c>
      <c r="I34" s="17">
        <v>7.7</v>
      </c>
      <c r="J34" s="17">
        <v>31.06</v>
      </c>
      <c r="K34" s="17">
        <v>12.5</v>
      </c>
    </row>
    <row r="35" spans="1:11">
      <c r="A35" s="17">
        <v>1999</v>
      </c>
      <c r="B35" s="17">
        <v>4.0599999999999996</v>
      </c>
      <c r="C35" s="17">
        <v>8.7200000000000006</v>
      </c>
      <c r="D35" s="17">
        <v>6.34</v>
      </c>
      <c r="E35" s="17">
        <v>14.33</v>
      </c>
      <c r="F35" s="17">
        <v>4.42</v>
      </c>
      <c r="G35" s="17">
        <v>6.68</v>
      </c>
      <c r="H35" s="17">
        <v>2.33</v>
      </c>
      <c r="I35" s="17">
        <v>7.52</v>
      </c>
      <c r="J35" s="17">
        <v>29.57</v>
      </c>
      <c r="K35" s="17">
        <v>12.05</v>
      </c>
    </row>
    <row r="36" spans="1:11">
      <c r="A36" s="17">
        <v>2000</v>
      </c>
      <c r="B36" s="17">
        <v>4.12</v>
      </c>
      <c r="C36" s="17">
        <v>9.49</v>
      </c>
      <c r="D36" s="17">
        <v>9.65</v>
      </c>
      <c r="E36" s="17">
        <v>17.21</v>
      </c>
      <c r="F36" s="17">
        <v>10.34</v>
      </c>
      <c r="G36" s="17">
        <v>10.02</v>
      </c>
      <c r="H36" s="17">
        <v>3.5</v>
      </c>
      <c r="I36" s="17">
        <v>9.5500000000000007</v>
      </c>
      <c r="J36" s="17">
        <v>30.87</v>
      </c>
      <c r="K36" s="17">
        <v>13.62</v>
      </c>
    </row>
    <row r="37" spans="1:11">
      <c r="A37" s="17">
        <v>2001</v>
      </c>
      <c r="B37" s="17">
        <v>4.05</v>
      </c>
      <c r="C37" s="17">
        <v>12.24</v>
      </c>
      <c r="D37" s="17">
        <v>9.25</v>
      </c>
      <c r="E37" s="17">
        <v>18.47</v>
      </c>
      <c r="F37" s="17">
        <v>10.1</v>
      </c>
      <c r="G37" s="17">
        <v>9.6300000000000008</v>
      </c>
      <c r="H37" s="17">
        <v>3.34</v>
      </c>
      <c r="I37" s="17">
        <v>10.6</v>
      </c>
      <c r="J37" s="17">
        <v>36.549999999999997</v>
      </c>
      <c r="K37" s="17">
        <v>15.64</v>
      </c>
    </row>
    <row r="38" spans="1:11">
      <c r="A38" s="17">
        <v>2002</v>
      </c>
      <c r="B38" s="17">
        <v>4.5999999999999996</v>
      </c>
      <c r="C38" s="17">
        <v>9.7100000000000009</v>
      </c>
      <c r="D38" s="17">
        <v>8.65</v>
      </c>
      <c r="E38" s="17">
        <v>16.989999999999998</v>
      </c>
      <c r="F38" s="17">
        <v>9.66</v>
      </c>
      <c r="G38" s="17">
        <v>8.93</v>
      </c>
      <c r="H38" s="17">
        <v>3.03</v>
      </c>
      <c r="I38" s="17">
        <v>9.11</v>
      </c>
      <c r="J38" s="17">
        <v>32.03</v>
      </c>
      <c r="K38" s="17">
        <v>13.71</v>
      </c>
    </row>
    <row r="39" spans="1:11">
      <c r="A39" s="17">
        <v>2003</v>
      </c>
      <c r="B39" s="17">
        <v>4.3499999999999996</v>
      </c>
      <c r="C39" s="17">
        <v>12.18</v>
      </c>
      <c r="D39" s="17">
        <v>10.5</v>
      </c>
      <c r="E39" s="17">
        <v>19.16</v>
      </c>
      <c r="F39" s="17">
        <v>9.2799999999999994</v>
      </c>
      <c r="G39" s="17">
        <v>10.92</v>
      </c>
      <c r="H39" s="17">
        <v>3.64</v>
      </c>
      <c r="I39" s="17">
        <v>11.32</v>
      </c>
      <c r="J39" s="17">
        <v>33.99</v>
      </c>
      <c r="K39" s="17">
        <v>15.88</v>
      </c>
    </row>
    <row r="40" spans="1:11">
      <c r="A40" s="17">
        <v>2004</v>
      </c>
      <c r="B40" s="17">
        <v>5.07</v>
      </c>
      <c r="C40" s="17">
        <v>14.01</v>
      </c>
      <c r="D40" s="17">
        <v>11.82</v>
      </c>
      <c r="E40" s="17">
        <v>21.07</v>
      </c>
      <c r="F40" s="17">
        <v>11.13</v>
      </c>
      <c r="G40" s="17">
        <v>12.22</v>
      </c>
      <c r="H40" s="17">
        <v>4.1399999999999997</v>
      </c>
      <c r="I40" s="17">
        <v>12.82</v>
      </c>
      <c r="J40" s="17">
        <v>34.450000000000003</v>
      </c>
      <c r="K40" s="17">
        <v>17.52</v>
      </c>
    </row>
    <row r="41" spans="1:11">
      <c r="A41" s="17">
        <v>2005</v>
      </c>
      <c r="B41" s="17">
        <v>6.49</v>
      </c>
      <c r="C41" s="17">
        <v>15.21</v>
      </c>
      <c r="D41" s="17">
        <v>15.64</v>
      </c>
      <c r="E41" s="17">
        <v>24.4</v>
      </c>
      <c r="F41" s="17">
        <v>15</v>
      </c>
      <c r="G41" s="17">
        <v>16.13</v>
      </c>
      <c r="H41" s="17">
        <v>5.48</v>
      </c>
      <c r="I41" s="17">
        <v>15.56</v>
      </c>
      <c r="J41" s="17">
        <v>39.39</v>
      </c>
      <c r="K41" s="17">
        <v>20.98</v>
      </c>
    </row>
    <row r="42" spans="1:11">
      <c r="A42" s="17">
        <v>2006</v>
      </c>
      <c r="B42" s="17">
        <v>6.37</v>
      </c>
      <c r="C42" s="17">
        <v>17.489999999999998</v>
      </c>
      <c r="D42" s="17">
        <v>17.899999999999999</v>
      </c>
      <c r="E42" s="17">
        <v>27.3</v>
      </c>
      <c r="F42" s="17">
        <v>17.829999999999998</v>
      </c>
      <c r="G42" s="17">
        <v>18.53</v>
      </c>
      <c r="H42" s="17">
        <v>6.31</v>
      </c>
      <c r="I42" s="17">
        <v>17.88</v>
      </c>
      <c r="J42" s="17">
        <v>48.65</v>
      </c>
      <c r="K42" s="17">
        <v>25.44</v>
      </c>
    </row>
    <row r="43" spans="1:11">
      <c r="A43" s="17">
        <v>2007</v>
      </c>
      <c r="B43" s="17">
        <v>5.69</v>
      </c>
      <c r="C43" s="17">
        <v>16.73</v>
      </c>
      <c r="D43" s="17">
        <v>19.64</v>
      </c>
      <c r="E43" s="17">
        <v>29.13</v>
      </c>
      <c r="F43" s="17">
        <v>22.35</v>
      </c>
      <c r="G43" s="17">
        <v>20.32</v>
      </c>
      <c r="H43" s="17">
        <v>6.97</v>
      </c>
      <c r="I43" s="17">
        <v>18.27</v>
      </c>
      <c r="J43" s="17">
        <v>47.57</v>
      </c>
      <c r="K43" s="17">
        <v>25.27</v>
      </c>
    </row>
    <row r="44" spans="1:11">
      <c r="A44" s="17">
        <v>2008</v>
      </c>
      <c r="B44" s="17"/>
      <c r="C44" s="17">
        <v>16.96</v>
      </c>
      <c r="D44" s="17">
        <v>24.39</v>
      </c>
      <c r="E44" s="17">
        <v>34.25</v>
      </c>
      <c r="F44" s="17">
        <v>27.72</v>
      </c>
      <c r="G44" s="17">
        <v>25.14</v>
      </c>
      <c r="H44" s="17">
        <v>8.59</v>
      </c>
      <c r="I44" s="17">
        <v>20.309999999999999</v>
      </c>
      <c r="J44" s="17">
        <v>51.47</v>
      </c>
      <c r="K44" s="17">
        <v>27.2</v>
      </c>
    </row>
    <row r="45" spans="1:11">
      <c r="A45" s="17">
        <v>2009</v>
      </c>
      <c r="B45" s="17"/>
      <c r="C45" s="17">
        <v>14.41</v>
      </c>
      <c r="D45" s="17">
        <v>18.09</v>
      </c>
      <c r="E45" s="17">
        <v>30.4</v>
      </c>
      <c r="F45" s="17">
        <v>23.35</v>
      </c>
      <c r="G45" s="17">
        <v>19.07</v>
      </c>
      <c r="H45" s="17">
        <v>6.45</v>
      </c>
      <c r="I45" s="17">
        <v>15.99</v>
      </c>
      <c r="J45" s="17">
        <v>49.46</v>
      </c>
      <c r="K45" s="17">
        <v>23.42</v>
      </c>
    </row>
    <row r="46" spans="1:11">
      <c r="A46" s="17">
        <v>2010</v>
      </c>
      <c r="B46" s="17"/>
      <c r="C46" s="17">
        <v>14.06</v>
      </c>
      <c r="D46" s="17">
        <v>22.02</v>
      </c>
      <c r="E46" s="17">
        <v>34.49</v>
      </c>
      <c r="F46" s="17">
        <v>25.21</v>
      </c>
      <c r="G46" s="17">
        <v>22.93</v>
      </c>
      <c r="H46" s="17">
        <v>7.61</v>
      </c>
      <c r="I46" s="17">
        <v>17.43</v>
      </c>
      <c r="J46" s="17">
        <v>42.77</v>
      </c>
      <c r="K46" s="17">
        <v>23.58</v>
      </c>
    </row>
    <row r="47" spans="1:11">
      <c r="A47" s="17">
        <v>2011</v>
      </c>
      <c r="B47" s="17"/>
      <c r="C47" s="17">
        <v>13.42</v>
      </c>
      <c r="D47" s="17">
        <v>25.43</v>
      </c>
      <c r="E47" s="17">
        <v>39.659999999999997</v>
      </c>
      <c r="F47" s="17">
        <v>28.89</v>
      </c>
      <c r="G47" s="17">
        <v>26.65</v>
      </c>
      <c r="H47" s="17">
        <v>9.15</v>
      </c>
      <c r="I47" s="17">
        <v>18.489999999999998</v>
      </c>
      <c r="J47" s="17">
        <v>43</v>
      </c>
      <c r="K47" s="17">
        <v>24.21</v>
      </c>
    </row>
    <row r="48" spans="1:11">
      <c r="A48" s="17">
        <v>2012</v>
      </c>
      <c r="B48" s="17"/>
      <c r="C48" s="17">
        <v>12.79</v>
      </c>
      <c r="D48" s="17">
        <v>28.89</v>
      </c>
      <c r="E48" s="17">
        <v>38.68</v>
      </c>
      <c r="F48" s="17">
        <v>31.43</v>
      </c>
      <c r="G48" s="17">
        <v>29.68</v>
      </c>
      <c r="H48" s="17">
        <v>10.19</v>
      </c>
      <c r="I48" s="17">
        <v>19.059999999999999</v>
      </c>
      <c r="J48" s="17">
        <v>43.71</v>
      </c>
      <c r="K48" s="17">
        <v>25.41</v>
      </c>
    </row>
    <row r="49" spans="1:11">
      <c r="A49" s="17">
        <v>2013</v>
      </c>
      <c r="B49" s="17"/>
      <c r="C49" s="17">
        <v>13.06</v>
      </c>
      <c r="D49" s="17">
        <v>28.18</v>
      </c>
      <c r="E49" s="17">
        <v>37.9</v>
      </c>
      <c r="F49" s="17">
        <v>31.38</v>
      </c>
      <c r="G49" s="17">
        <v>29.04</v>
      </c>
      <c r="H49" s="17">
        <v>9.98</v>
      </c>
      <c r="I49" s="17">
        <v>19.18</v>
      </c>
      <c r="J49" s="17">
        <v>46.41</v>
      </c>
      <c r="K49" s="17">
        <v>26.06</v>
      </c>
    </row>
    <row r="50" spans="1:11">
      <c r="A50" s="17">
        <v>2014</v>
      </c>
      <c r="B50" s="17"/>
      <c r="C50" s="17">
        <v>14.16</v>
      </c>
      <c r="D50" s="17">
        <v>27.47</v>
      </c>
      <c r="E50" s="17">
        <v>41.17</v>
      </c>
      <c r="F50" s="17">
        <v>31.77</v>
      </c>
      <c r="G50" s="17">
        <v>28.69</v>
      </c>
      <c r="H50" s="17">
        <v>9.73</v>
      </c>
      <c r="I50" s="17">
        <v>19.88</v>
      </c>
      <c r="J50" s="17">
        <v>50.97</v>
      </c>
      <c r="K50" s="17">
        <v>27.02</v>
      </c>
    </row>
    <row r="51" spans="1:11">
      <c r="A51" s="17">
        <v>2015</v>
      </c>
      <c r="B51" s="17"/>
      <c r="C51" s="17">
        <v>12.65</v>
      </c>
      <c r="D51" s="17">
        <v>18.850000000000001</v>
      </c>
      <c r="E51" s="17">
        <v>34.92</v>
      </c>
      <c r="F51" s="17">
        <v>17.010000000000002</v>
      </c>
      <c r="G51" s="17">
        <v>20.18</v>
      </c>
      <c r="H51" s="17">
        <v>6.71</v>
      </c>
      <c r="I51" s="17">
        <v>15.5</v>
      </c>
      <c r="J51" s="17">
        <v>58.11</v>
      </c>
      <c r="K51" s="17">
        <v>25.38</v>
      </c>
    </row>
    <row r="52" spans="1:11">
      <c r="A52" s="17">
        <v>2016</v>
      </c>
      <c r="B52" s="17"/>
      <c r="C52" s="17">
        <v>12.09</v>
      </c>
      <c r="D52" s="17">
        <v>16.04</v>
      </c>
      <c r="E52" s="17">
        <v>34.14</v>
      </c>
      <c r="F52" s="17">
        <v>13.56</v>
      </c>
      <c r="G52" s="17">
        <v>17.91</v>
      </c>
      <c r="H52" s="17">
        <v>5.73</v>
      </c>
      <c r="I52" s="17">
        <v>14.11</v>
      </c>
      <c r="J52" s="17">
        <v>55.69</v>
      </c>
      <c r="K52" s="17">
        <v>24.85</v>
      </c>
    </row>
    <row r="53" spans="1:11">
      <c r="A53" s="17">
        <v>2017</v>
      </c>
      <c r="B53" s="17"/>
      <c r="C53" s="17">
        <v>12.93</v>
      </c>
      <c r="D53" s="17">
        <v>17.97</v>
      </c>
      <c r="E53" s="17">
        <v>35.9</v>
      </c>
      <c r="F53" s="17">
        <v>16.96</v>
      </c>
      <c r="G53" s="17">
        <v>19.809999999999999</v>
      </c>
      <c r="H53" s="17">
        <v>6.41</v>
      </c>
      <c r="I53" s="17">
        <v>15.38</v>
      </c>
      <c r="J53" s="17">
        <v>58.79</v>
      </c>
      <c r="K53" s="17">
        <v>25.8</v>
      </c>
    </row>
    <row r="54" spans="1:11">
      <c r="A54" s="17">
        <v>2018</v>
      </c>
      <c r="B54" s="17"/>
      <c r="C54" s="17">
        <v>15.01</v>
      </c>
      <c r="D54" s="17">
        <v>19.899999999999999</v>
      </c>
      <c r="E54" s="17">
        <v>37.520000000000003</v>
      </c>
      <c r="F54" s="17">
        <v>24.5</v>
      </c>
      <c r="G54" s="17">
        <v>21.7</v>
      </c>
      <c r="H54" s="17">
        <v>7.09</v>
      </c>
      <c r="I54" s="17">
        <v>17.38</v>
      </c>
      <c r="J54" s="17">
        <v>63.33</v>
      </c>
      <c r="K54" s="17">
        <v>28.19</v>
      </c>
    </row>
    <row r="55" spans="1:11">
      <c r="A55" s="17">
        <v>2019</v>
      </c>
      <c r="B55" s="17"/>
      <c r="C55" s="17">
        <v>14.27</v>
      </c>
      <c r="D55" s="17">
        <v>18.97</v>
      </c>
      <c r="E55" s="17">
        <v>34.79</v>
      </c>
      <c r="F55" s="17">
        <v>22.88</v>
      </c>
      <c r="G55" s="17">
        <v>20.88</v>
      </c>
      <c r="H55" s="17">
        <v>6.82</v>
      </c>
      <c r="I55" s="17">
        <v>16.54</v>
      </c>
      <c r="J55" s="17">
        <v>64.23</v>
      </c>
      <c r="K55" s="17">
        <v>27.09</v>
      </c>
    </row>
    <row r="56" spans="1:11">
      <c r="A56" s="17">
        <v>2020</v>
      </c>
      <c r="B56" s="17"/>
      <c r="C56" s="17">
        <v>14.28</v>
      </c>
      <c r="D56" s="17">
        <v>15.26</v>
      </c>
      <c r="E56" s="17">
        <v>32.5</v>
      </c>
      <c r="F56" s="17">
        <v>14.86</v>
      </c>
      <c r="G56" s="17">
        <v>17.2</v>
      </c>
      <c r="H56" s="17">
        <v>5.64</v>
      </c>
      <c r="I56" s="17">
        <v>15.18</v>
      </c>
      <c r="J56" s="17">
        <v>64.38</v>
      </c>
      <c r="K56" s="17">
        <v>27.6</v>
      </c>
    </row>
    <row r="57" spans="1:11">
      <c r="A57" s="18">
        <v>2021</v>
      </c>
      <c r="B57" s="18"/>
      <c r="C57" s="18">
        <v>15.55</v>
      </c>
      <c r="D57" s="18">
        <v>18.45</v>
      </c>
      <c r="E57" s="18">
        <v>39.369999999999997</v>
      </c>
      <c r="F57" s="18">
        <v>23.47</v>
      </c>
      <c r="G57" s="18">
        <v>20.58</v>
      </c>
      <c r="H57" s="18">
        <v>6.77</v>
      </c>
      <c r="I57" s="18">
        <v>17.239999999999998</v>
      </c>
      <c r="J57" s="18">
        <v>67.09</v>
      </c>
      <c r="K57" s="18">
        <v>29.53</v>
      </c>
    </row>
    <row r="58" spans="1:11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2"/>
    </row>
    <row r="59" spans="1:11">
      <c r="A59" s="16">
        <v>1970</v>
      </c>
      <c r="B59" s="16">
        <v>2.6</v>
      </c>
      <c r="C59" s="16">
        <v>158.6</v>
      </c>
      <c r="D59" s="16">
        <v>334.9</v>
      </c>
      <c r="E59" s="16">
        <v>9</v>
      </c>
      <c r="F59" s="16">
        <v>13.2</v>
      </c>
      <c r="G59" s="16">
        <v>357.2</v>
      </c>
      <c r="H59" s="16">
        <v>2.1</v>
      </c>
      <c r="I59" s="16">
        <v>520.4</v>
      </c>
      <c r="J59" s="16">
        <v>273.7</v>
      </c>
      <c r="K59" s="16">
        <v>794.1</v>
      </c>
    </row>
    <row r="60" spans="1:11">
      <c r="A60" s="17">
        <v>1971</v>
      </c>
      <c r="B60" s="17">
        <v>3</v>
      </c>
      <c r="C60" s="17">
        <v>176.8</v>
      </c>
      <c r="D60" s="17">
        <v>366.7</v>
      </c>
      <c r="E60" s="17">
        <v>9.1</v>
      </c>
      <c r="F60" s="17">
        <v>13.5</v>
      </c>
      <c r="G60" s="17">
        <v>389.2</v>
      </c>
      <c r="H60" s="17">
        <v>2.2000000000000002</v>
      </c>
      <c r="I60" s="17">
        <v>571.20000000000005</v>
      </c>
      <c r="J60" s="17">
        <v>318.8</v>
      </c>
      <c r="K60" s="17">
        <v>890</v>
      </c>
    </row>
    <row r="61" spans="1:11">
      <c r="A61" s="17">
        <v>1972</v>
      </c>
      <c r="B61" s="17">
        <v>2.1</v>
      </c>
      <c r="C61" s="17">
        <v>197.3</v>
      </c>
      <c r="D61" s="17">
        <v>380.2</v>
      </c>
      <c r="E61" s="17">
        <v>10.3</v>
      </c>
      <c r="F61" s="17">
        <v>14.5</v>
      </c>
      <c r="G61" s="17">
        <v>405.1</v>
      </c>
      <c r="H61" s="17">
        <v>2.2000000000000002</v>
      </c>
      <c r="I61" s="17">
        <v>606.70000000000005</v>
      </c>
      <c r="J61" s="17">
        <v>356.2</v>
      </c>
      <c r="K61" s="17">
        <v>962.9</v>
      </c>
    </row>
    <row r="62" spans="1:11">
      <c r="A62" s="17">
        <v>1973</v>
      </c>
      <c r="B62" s="17">
        <v>2.2000000000000002</v>
      </c>
      <c r="C62" s="17">
        <v>201.7</v>
      </c>
      <c r="D62" s="17">
        <v>438.5</v>
      </c>
      <c r="E62" s="17">
        <v>13.9</v>
      </c>
      <c r="F62" s="17">
        <v>11.5</v>
      </c>
      <c r="G62" s="17">
        <v>463.9</v>
      </c>
      <c r="H62" s="17">
        <v>2.4</v>
      </c>
      <c r="I62" s="17">
        <v>670.2</v>
      </c>
      <c r="J62" s="17">
        <v>400.9</v>
      </c>
      <c r="K62" s="21">
        <v>1071.0999999999999</v>
      </c>
    </row>
    <row r="63" spans="1:11">
      <c r="A63" s="17">
        <v>1974</v>
      </c>
      <c r="B63" s="17">
        <v>2.1</v>
      </c>
      <c r="C63" s="17">
        <v>231.7</v>
      </c>
      <c r="D63" s="17">
        <v>607.1</v>
      </c>
      <c r="E63" s="17">
        <v>14.2</v>
      </c>
      <c r="F63" s="17">
        <v>10.9</v>
      </c>
      <c r="G63" s="17">
        <v>632.20000000000005</v>
      </c>
      <c r="H63" s="17">
        <v>3.8</v>
      </c>
      <c r="I63" s="17">
        <v>869.8</v>
      </c>
      <c r="J63" s="17">
        <v>544.70000000000005</v>
      </c>
      <c r="K63" s="21">
        <v>1414.4</v>
      </c>
    </row>
    <row r="64" spans="1:11">
      <c r="A64" s="17">
        <v>1975</v>
      </c>
      <c r="B64" s="17">
        <v>1.8</v>
      </c>
      <c r="C64" s="17">
        <v>284.39999999999998</v>
      </c>
      <c r="D64" s="17">
        <v>628.70000000000005</v>
      </c>
      <c r="E64" s="17">
        <v>16</v>
      </c>
      <c r="F64" s="17">
        <v>10.6</v>
      </c>
      <c r="G64" s="17">
        <v>655.29999999999995</v>
      </c>
      <c r="H64" s="17">
        <v>4.4000000000000004</v>
      </c>
      <c r="I64" s="17">
        <v>945.8</v>
      </c>
      <c r="J64" s="17">
        <v>555.70000000000005</v>
      </c>
      <c r="K64" s="21">
        <v>1501.6</v>
      </c>
    </row>
    <row r="65" spans="1:11">
      <c r="A65" s="17">
        <v>1976</v>
      </c>
      <c r="B65" s="17">
        <v>1.7</v>
      </c>
      <c r="C65" s="17">
        <v>346.4</v>
      </c>
      <c r="D65" s="17">
        <v>725.5</v>
      </c>
      <c r="E65" s="17">
        <v>17.899999999999999</v>
      </c>
      <c r="F65" s="17">
        <v>12.2</v>
      </c>
      <c r="G65" s="17">
        <v>755.6</v>
      </c>
      <c r="H65" s="17">
        <v>5.2</v>
      </c>
      <c r="I65" s="21">
        <v>1108.9000000000001</v>
      </c>
      <c r="J65" s="17">
        <v>601.20000000000005</v>
      </c>
      <c r="K65" s="21">
        <v>1710.1</v>
      </c>
    </row>
    <row r="66" spans="1:11">
      <c r="A66" s="17">
        <v>1977</v>
      </c>
      <c r="B66" s="17">
        <v>1.9</v>
      </c>
      <c r="C66" s="17">
        <v>368.2</v>
      </c>
      <c r="D66" s="17">
        <v>792.8</v>
      </c>
      <c r="E66" s="17">
        <v>20.8</v>
      </c>
      <c r="F66" s="17">
        <v>14.3</v>
      </c>
      <c r="G66" s="17">
        <v>827.9</v>
      </c>
      <c r="H66" s="17">
        <v>6.5</v>
      </c>
      <c r="I66" s="21">
        <v>1204.5</v>
      </c>
      <c r="J66" s="17">
        <v>624.79999999999995</v>
      </c>
      <c r="K66" s="21">
        <v>1829.3</v>
      </c>
    </row>
    <row r="67" spans="1:11">
      <c r="A67" s="17">
        <v>1978</v>
      </c>
      <c r="B67" s="17">
        <v>1.3</v>
      </c>
      <c r="C67" s="17">
        <v>361.5</v>
      </c>
      <c r="D67" s="17">
        <v>781.1</v>
      </c>
      <c r="E67" s="17">
        <v>21.2</v>
      </c>
      <c r="F67" s="17">
        <v>10.4</v>
      </c>
      <c r="G67" s="17">
        <v>812.6</v>
      </c>
      <c r="H67" s="17">
        <v>8.1999999999999993</v>
      </c>
      <c r="I67" s="21">
        <v>1183.7</v>
      </c>
      <c r="J67" s="17">
        <v>639.4</v>
      </c>
      <c r="K67" s="21">
        <v>1823.1</v>
      </c>
    </row>
    <row r="68" spans="1:11">
      <c r="A68" s="17">
        <v>1979</v>
      </c>
      <c r="B68" s="17">
        <v>0.9</v>
      </c>
      <c r="C68" s="17">
        <v>368.1</v>
      </c>
      <c r="D68" s="17">
        <v>782.3</v>
      </c>
      <c r="E68" s="17">
        <v>17.399999999999999</v>
      </c>
      <c r="F68" s="17">
        <v>13.1</v>
      </c>
      <c r="G68" s="17">
        <v>812.8</v>
      </c>
      <c r="H68" s="17">
        <v>13.2</v>
      </c>
      <c r="I68" s="21">
        <v>1195.0999999999999</v>
      </c>
      <c r="J68" s="17">
        <v>706.8</v>
      </c>
      <c r="K68" s="21">
        <v>1901.9</v>
      </c>
    </row>
    <row r="69" spans="1:11">
      <c r="A69" s="17">
        <v>1980</v>
      </c>
      <c r="B69" s="17">
        <v>2.2000000000000002</v>
      </c>
      <c r="C69" s="17">
        <v>511.9</v>
      </c>
      <c r="D69" s="17">
        <v>932.9</v>
      </c>
      <c r="E69" s="17">
        <v>19.600000000000001</v>
      </c>
      <c r="F69" s="17">
        <v>14.9</v>
      </c>
      <c r="G69" s="17">
        <v>967.4</v>
      </c>
      <c r="H69" s="17">
        <v>47.8</v>
      </c>
      <c r="I69" s="21">
        <v>1529.3</v>
      </c>
      <c r="J69" s="17">
        <v>875.7</v>
      </c>
      <c r="K69" s="21">
        <v>2405</v>
      </c>
    </row>
    <row r="70" spans="1:11">
      <c r="A70" s="17">
        <v>1981</v>
      </c>
      <c r="B70" s="17">
        <v>3</v>
      </c>
      <c r="C70" s="17">
        <v>616</v>
      </c>
      <c r="D70" s="17">
        <v>952.8</v>
      </c>
      <c r="E70" s="17">
        <v>22.6</v>
      </c>
      <c r="F70" s="17">
        <v>10.8</v>
      </c>
      <c r="G70" s="17">
        <v>986.3</v>
      </c>
      <c r="H70" s="17">
        <v>53.7</v>
      </c>
      <c r="I70" s="21">
        <v>1659.1</v>
      </c>
      <c r="J70" s="21">
        <v>1073.7</v>
      </c>
      <c r="K70" s="21">
        <v>2732.8</v>
      </c>
    </row>
    <row r="71" spans="1:11">
      <c r="A71" s="17">
        <v>1982</v>
      </c>
      <c r="B71" s="17">
        <v>3.5</v>
      </c>
      <c r="C71" s="17">
        <v>736.3</v>
      </c>
      <c r="D71" s="17">
        <v>893.3</v>
      </c>
      <c r="E71" s="17">
        <v>24.8</v>
      </c>
      <c r="F71" s="17">
        <v>31.2</v>
      </c>
      <c r="G71" s="17">
        <v>949.2</v>
      </c>
      <c r="H71" s="17">
        <v>47.3</v>
      </c>
      <c r="I71" s="21">
        <v>1736.4</v>
      </c>
      <c r="J71" s="21">
        <v>1075.4000000000001</v>
      </c>
      <c r="K71" s="21">
        <v>2811.7</v>
      </c>
    </row>
    <row r="72" spans="1:11">
      <c r="A72" s="17">
        <v>1983</v>
      </c>
      <c r="B72" s="17">
        <v>2.7</v>
      </c>
      <c r="C72" s="17">
        <v>764.3</v>
      </c>
      <c r="D72" s="17">
        <v>845</v>
      </c>
      <c r="E72" s="17">
        <v>31.3</v>
      </c>
      <c r="F72" s="17">
        <v>7.1</v>
      </c>
      <c r="G72" s="17">
        <v>883.4</v>
      </c>
      <c r="H72" s="17">
        <v>56.1</v>
      </c>
      <c r="I72" s="21">
        <v>1706.6</v>
      </c>
      <c r="J72" s="21">
        <v>1145.5999999999999</v>
      </c>
      <c r="K72" s="21">
        <v>2852.2</v>
      </c>
    </row>
    <row r="73" spans="1:11">
      <c r="A73" s="17">
        <v>1984</v>
      </c>
      <c r="B73" s="17">
        <v>4.9000000000000004</v>
      </c>
      <c r="C73" s="17">
        <v>758.4</v>
      </c>
      <c r="D73" s="21">
        <v>1016.6</v>
      </c>
      <c r="E73" s="17">
        <v>31.5</v>
      </c>
      <c r="F73" s="17">
        <v>31.1</v>
      </c>
      <c r="G73" s="21">
        <v>1079.2</v>
      </c>
      <c r="H73" s="17">
        <v>38.200000000000003</v>
      </c>
      <c r="I73" s="21">
        <v>1880.8</v>
      </c>
      <c r="J73" s="21">
        <v>1205.5</v>
      </c>
      <c r="K73" s="21">
        <v>3086.3</v>
      </c>
    </row>
    <row r="74" spans="1:11">
      <c r="A74" s="17">
        <v>1985</v>
      </c>
      <c r="B74" s="17">
        <v>3.1</v>
      </c>
      <c r="C74" s="17">
        <v>765.7</v>
      </c>
      <c r="D74" s="17">
        <v>946.8</v>
      </c>
      <c r="E74" s="17">
        <v>37.700000000000003</v>
      </c>
      <c r="F74" s="17">
        <v>25.3</v>
      </c>
      <c r="G74" s="21">
        <v>1009.7</v>
      </c>
      <c r="H74" s="17">
        <v>37.9</v>
      </c>
      <c r="I74" s="21">
        <v>1816.4</v>
      </c>
      <c r="J74" s="21">
        <v>1151.9000000000001</v>
      </c>
      <c r="K74" s="21">
        <v>2968.4</v>
      </c>
    </row>
    <row r="75" spans="1:11">
      <c r="A75" s="17">
        <v>1986</v>
      </c>
      <c r="B75" s="17">
        <v>1.8</v>
      </c>
      <c r="C75" s="17">
        <v>758.4</v>
      </c>
      <c r="D75" s="17">
        <v>746.4</v>
      </c>
      <c r="E75" s="17">
        <v>33</v>
      </c>
      <c r="F75" s="17">
        <v>16</v>
      </c>
      <c r="G75" s="17">
        <v>795.5</v>
      </c>
      <c r="H75" s="17">
        <v>27.6</v>
      </c>
      <c r="I75" s="21">
        <v>1583.4</v>
      </c>
      <c r="J75" s="21">
        <v>1131.8</v>
      </c>
      <c r="K75" s="21">
        <v>2715.1</v>
      </c>
    </row>
    <row r="76" spans="1:11">
      <c r="A76" s="17">
        <v>1987</v>
      </c>
      <c r="B76" s="17">
        <v>1.3</v>
      </c>
      <c r="C76" s="17">
        <v>696.2</v>
      </c>
      <c r="D76" s="17">
        <v>754.2</v>
      </c>
      <c r="E76" s="17">
        <v>47.7</v>
      </c>
      <c r="F76" s="17">
        <v>17.399999999999999</v>
      </c>
      <c r="G76" s="17">
        <v>819.3</v>
      </c>
      <c r="H76" s="17">
        <v>18.8</v>
      </c>
      <c r="I76" s="21">
        <v>1535.5</v>
      </c>
      <c r="J76" s="21">
        <v>1260.4000000000001</v>
      </c>
      <c r="K76" s="21">
        <v>2795.9</v>
      </c>
    </row>
    <row r="77" spans="1:11">
      <c r="A77" s="17">
        <v>1988</v>
      </c>
      <c r="B77" s="17">
        <v>1.4</v>
      </c>
      <c r="C77" s="17">
        <v>702.8</v>
      </c>
      <c r="D77" s="17">
        <v>768.3</v>
      </c>
      <c r="E77" s="17">
        <v>47.2</v>
      </c>
      <c r="F77" s="17">
        <v>8.9</v>
      </c>
      <c r="G77" s="17">
        <v>824.4</v>
      </c>
      <c r="H77" s="17">
        <v>20.2</v>
      </c>
      <c r="I77" s="21">
        <v>1548.9</v>
      </c>
      <c r="J77" s="21">
        <v>1317</v>
      </c>
      <c r="K77" s="21">
        <v>2865.9</v>
      </c>
    </row>
    <row r="78" spans="1:11">
      <c r="A78" s="17">
        <v>1989</v>
      </c>
      <c r="B78" s="17">
        <v>1.2</v>
      </c>
      <c r="C78" s="17">
        <v>799.9</v>
      </c>
      <c r="D78" s="17">
        <v>932</v>
      </c>
      <c r="E78" s="17">
        <v>66.3</v>
      </c>
      <c r="F78" s="17">
        <v>8</v>
      </c>
      <c r="G78" s="21">
        <v>1006.3</v>
      </c>
      <c r="H78" s="17">
        <v>22.6</v>
      </c>
      <c r="I78" s="21">
        <v>1830</v>
      </c>
      <c r="J78" s="21">
        <v>1437</v>
      </c>
      <c r="K78" s="21">
        <v>3267.1</v>
      </c>
    </row>
    <row r="79" spans="1:11">
      <c r="A79" s="17">
        <v>1990</v>
      </c>
      <c r="B79" s="17">
        <v>1.3</v>
      </c>
      <c r="C79" s="17">
        <v>834.7</v>
      </c>
      <c r="D79" s="17">
        <v>981.9</v>
      </c>
      <c r="E79" s="17">
        <v>58.6</v>
      </c>
      <c r="F79" s="17">
        <v>5.8</v>
      </c>
      <c r="G79" s="21">
        <v>1046.2</v>
      </c>
      <c r="H79" s="17">
        <v>31</v>
      </c>
      <c r="I79" s="21">
        <v>1913.3</v>
      </c>
      <c r="J79" s="21">
        <v>1504.9</v>
      </c>
      <c r="K79" s="21">
        <v>3418.2</v>
      </c>
    </row>
    <row r="80" spans="1:11">
      <c r="A80" s="17">
        <v>1991</v>
      </c>
      <c r="B80" s="17">
        <v>0.5</v>
      </c>
      <c r="C80" s="17">
        <v>835.4</v>
      </c>
      <c r="D80" s="17">
        <v>874.9</v>
      </c>
      <c r="E80" s="17">
        <v>58.4</v>
      </c>
      <c r="F80" s="17">
        <v>4.7</v>
      </c>
      <c r="G80" s="17">
        <v>938</v>
      </c>
      <c r="H80" s="17">
        <v>31.1</v>
      </c>
      <c r="I80" s="21">
        <v>1805</v>
      </c>
      <c r="J80" s="21">
        <v>1599.2</v>
      </c>
      <c r="K80" s="21">
        <v>3404.2</v>
      </c>
    </row>
    <row r="81" spans="1:11">
      <c r="A81" s="17">
        <v>1992</v>
      </c>
      <c r="B81" s="17">
        <v>1</v>
      </c>
      <c r="C81" s="17">
        <v>948.1</v>
      </c>
      <c r="D81" s="17">
        <v>891.3</v>
      </c>
      <c r="E81" s="17">
        <v>48.3</v>
      </c>
      <c r="F81" s="17">
        <v>7</v>
      </c>
      <c r="G81" s="17">
        <v>946.7</v>
      </c>
      <c r="H81" s="17">
        <v>29.8</v>
      </c>
      <c r="I81" s="21">
        <v>1925.7</v>
      </c>
      <c r="J81" s="21">
        <v>1651.9</v>
      </c>
      <c r="K81" s="21">
        <v>3577.6</v>
      </c>
    </row>
    <row r="82" spans="1:11">
      <c r="A82" s="17">
        <v>1993</v>
      </c>
      <c r="B82" s="17">
        <v>0.8</v>
      </c>
      <c r="C82" s="21">
        <v>1009.6</v>
      </c>
      <c r="D82" s="17">
        <v>866</v>
      </c>
      <c r="E82" s="17">
        <v>53.4</v>
      </c>
      <c r="F82" s="17">
        <v>7</v>
      </c>
      <c r="G82" s="17">
        <v>926.5</v>
      </c>
      <c r="H82" s="17">
        <v>30.1</v>
      </c>
      <c r="I82" s="21">
        <v>1967</v>
      </c>
      <c r="J82" s="21">
        <v>1737.1</v>
      </c>
      <c r="K82" s="21">
        <v>3704.1</v>
      </c>
    </row>
    <row r="83" spans="1:11">
      <c r="A83" s="17">
        <v>1994</v>
      </c>
      <c r="B83" s="17">
        <v>0.3</v>
      </c>
      <c r="C83" s="21">
        <v>1069.8</v>
      </c>
      <c r="D83" s="17">
        <v>843.5</v>
      </c>
      <c r="E83" s="17">
        <v>60.4</v>
      </c>
      <c r="F83" s="17">
        <v>6.3</v>
      </c>
      <c r="G83" s="17">
        <v>910.1</v>
      </c>
      <c r="H83" s="17">
        <v>27.8</v>
      </c>
      <c r="I83" s="21">
        <v>2008.1</v>
      </c>
      <c r="J83" s="21">
        <v>1779.1</v>
      </c>
      <c r="K83" s="21">
        <v>3787.2</v>
      </c>
    </row>
    <row r="84" spans="1:11">
      <c r="A84" s="17">
        <v>1995</v>
      </c>
      <c r="B84" s="17">
        <v>0.3</v>
      </c>
      <c r="C84" s="17">
        <v>956.7</v>
      </c>
      <c r="D84" s="17">
        <v>746.8</v>
      </c>
      <c r="E84" s="17">
        <v>63.3</v>
      </c>
      <c r="F84" s="17">
        <v>3.5</v>
      </c>
      <c r="G84" s="17">
        <v>813.5</v>
      </c>
      <c r="H84" s="17">
        <v>27.2</v>
      </c>
      <c r="I84" s="21">
        <v>1797.8</v>
      </c>
      <c r="J84" s="21">
        <v>1800.2</v>
      </c>
      <c r="K84" s="21">
        <v>3598</v>
      </c>
    </row>
    <row r="85" spans="1:11">
      <c r="A85" s="17">
        <v>1996</v>
      </c>
      <c r="B85" s="17">
        <v>0.4</v>
      </c>
      <c r="C85" s="21">
        <v>1015.3</v>
      </c>
      <c r="D85" s="17">
        <v>790.3</v>
      </c>
      <c r="E85" s="17">
        <v>80.5</v>
      </c>
      <c r="F85" s="17">
        <v>5.2</v>
      </c>
      <c r="G85" s="17">
        <v>876</v>
      </c>
      <c r="H85" s="17">
        <v>32.4</v>
      </c>
      <c r="I85" s="21">
        <v>1924.1</v>
      </c>
      <c r="J85" s="21">
        <v>1828.6</v>
      </c>
      <c r="K85" s="21">
        <v>3752.7</v>
      </c>
    </row>
    <row r="86" spans="1:11">
      <c r="A86" s="17">
        <v>1997</v>
      </c>
      <c r="B86" s="17">
        <v>0.3</v>
      </c>
      <c r="C86" s="21">
        <v>1059.0999999999999</v>
      </c>
      <c r="D86" s="17">
        <v>776.1</v>
      </c>
      <c r="E86" s="17">
        <v>78.8</v>
      </c>
      <c r="F86" s="17">
        <v>6.1</v>
      </c>
      <c r="G86" s="17">
        <v>861.1</v>
      </c>
      <c r="H86" s="17">
        <v>23.2</v>
      </c>
      <c r="I86" s="21">
        <v>1943.6</v>
      </c>
      <c r="J86" s="21">
        <v>1886.6</v>
      </c>
      <c r="K86" s="21">
        <v>3830.2</v>
      </c>
    </row>
    <row r="87" spans="1:11">
      <c r="A87" s="17">
        <v>1998</v>
      </c>
      <c r="B87" s="17">
        <v>0.3</v>
      </c>
      <c r="C87" s="17">
        <v>961.4</v>
      </c>
      <c r="D87" s="17">
        <v>612.5</v>
      </c>
      <c r="E87" s="17">
        <v>67.5</v>
      </c>
      <c r="F87" s="17">
        <v>5</v>
      </c>
      <c r="G87" s="17">
        <v>685</v>
      </c>
      <c r="H87" s="17">
        <v>17.8</v>
      </c>
      <c r="I87" s="21">
        <v>1664.5</v>
      </c>
      <c r="J87" s="21">
        <v>1736.8</v>
      </c>
      <c r="K87" s="21">
        <v>3401.3</v>
      </c>
    </row>
    <row r="88" spans="1:11">
      <c r="A88" s="17">
        <v>1999</v>
      </c>
      <c r="B88" s="17">
        <v>0.5</v>
      </c>
      <c r="C88" s="17">
        <v>977.8</v>
      </c>
      <c r="D88" s="17">
        <v>657.2</v>
      </c>
      <c r="E88" s="17">
        <v>70.400000000000006</v>
      </c>
      <c r="F88" s="17">
        <v>4.5</v>
      </c>
      <c r="G88" s="17">
        <v>732</v>
      </c>
      <c r="H88" s="17">
        <v>18.7</v>
      </c>
      <c r="I88" s="21">
        <v>1729</v>
      </c>
      <c r="J88" s="21">
        <v>1754.8</v>
      </c>
      <c r="K88" s="21">
        <v>3483.9</v>
      </c>
    </row>
    <row r="89" spans="1:11">
      <c r="A89" s="17">
        <v>2000</v>
      </c>
      <c r="B89" s="17">
        <v>0.2</v>
      </c>
      <c r="C89" s="21">
        <v>1130.5</v>
      </c>
      <c r="D89" s="21">
        <v>1147.7</v>
      </c>
      <c r="E89" s="17">
        <v>104.6</v>
      </c>
      <c r="F89" s="17">
        <v>11.2</v>
      </c>
      <c r="G89" s="21">
        <v>1263.5</v>
      </c>
      <c r="H89" s="17">
        <v>30.3</v>
      </c>
      <c r="I89" s="21">
        <v>2424.5</v>
      </c>
      <c r="J89" s="21">
        <v>1850</v>
      </c>
      <c r="K89" s="21">
        <v>4274.3999999999996</v>
      </c>
    </row>
    <row r="90" spans="1:11">
      <c r="A90" s="17">
        <v>2001</v>
      </c>
      <c r="B90" s="17">
        <v>0.2</v>
      </c>
      <c r="C90" s="21">
        <v>1364.9</v>
      </c>
      <c r="D90" s="21">
        <v>1200.4000000000001</v>
      </c>
      <c r="E90" s="17">
        <v>101.8</v>
      </c>
      <c r="F90" s="17">
        <v>11.3</v>
      </c>
      <c r="G90" s="21">
        <v>1313.5</v>
      </c>
      <c r="H90" s="17">
        <v>23.3</v>
      </c>
      <c r="I90" s="21">
        <v>2701.9</v>
      </c>
      <c r="J90" s="21">
        <v>2242.6</v>
      </c>
      <c r="K90" s="21">
        <v>4944.6000000000004</v>
      </c>
    </row>
    <row r="91" spans="1:11">
      <c r="A91" s="17">
        <v>2002</v>
      </c>
      <c r="B91" s="17">
        <v>1.2</v>
      </c>
      <c r="C91" s="21">
        <v>1098.3</v>
      </c>
      <c r="D91" s="21">
        <v>1110.3</v>
      </c>
      <c r="E91" s="17">
        <v>75.8</v>
      </c>
      <c r="F91" s="17">
        <v>7</v>
      </c>
      <c r="G91" s="21">
        <v>1193.0999999999999</v>
      </c>
      <c r="H91" s="17">
        <v>21.5</v>
      </c>
      <c r="I91" s="21">
        <v>2314</v>
      </c>
      <c r="J91" s="21">
        <v>2043.2</v>
      </c>
      <c r="K91" s="21">
        <v>4357.2</v>
      </c>
    </row>
    <row r="92" spans="1:11">
      <c r="A92" s="17">
        <v>2003</v>
      </c>
      <c r="B92" s="17">
        <v>0.7</v>
      </c>
      <c r="C92" s="21">
        <v>1576</v>
      </c>
      <c r="D92" s="21">
        <v>1272.3</v>
      </c>
      <c r="E92" s="17">
        <v>121</v>
      </c>
      <c r="F92" s="17">
        <v>12.8</v>
      </c>
      <c r="G92" s="21">
        <v>1406.1</v>
      </c>
      <c r="H92" s="17">
        <v>27.1</v>
      </c>
      <c r="I92" s="21">
        <v>3009.9</v>
      </c>
      <c r="J92" s="21">
        <v>2271.9</v>
      </c>
      <c r="K92" s="21">
        <v>5281.8</v>
      </c>
    </row>
    <row r="93" spans="1:11">
      <c r="A93" s="17">
        <v>2004</v>
      </c>
      <c r="B93" s="17">
        <v>0.4</v>
      </c>
      <c r="C93" s="21">
        <v>1625.2</v>
      </c>
      <c r="D93" s="21">
        <v>1329.4</v>
      </c>
      <c r="E93" s="17">
        <v>112.6</v>
      </c>
      <c r="F93" s="17">
        <v>17.600000000000001</v>
      </c>
      <c r="G93" s="21">
        <v>1459.7</v>
      </c>
      <c r="H93" s="17">
        <v>31.6</v>
      </c>
      <c r="I93" s="21">
        <v>3116.8</v>
      </c>
      <c r="J93" s="21">
        <v>2323.4</v>
      </c>
      <c r="K93" s="21">
        <v>5440.2</v>
      </c>
    </row>
    <row r="94" spans="1:11">
      <c r="A94" s="17">
        <v>2005</v>
      </c>
      <c r="B94" s="17">
        <v>0.6</v>
      </c>
      <c r="C94" s="21">
        <v>1830.3</v>
      </c>
      <c r="D94" s="21">
        <v>1677.1</v>
      </c>
      <c r="E94" s="17">
        <v>159.1</v>
      </c>
      <c r="F94" s="17">
        <v>25.4</v>
      </c>
      <c r="G94" s="21">
        <v>1861.6</v>
      </c>
      <c r="H94" s="17">
        <v>11.9</v>
      </c>
      <c r="I94" s="21">
        <v>3704.3</v>
      </c>
      <c r="J94" s="21">
        <v>2760.3</v>
      </c>
      <c r="K94" s="21">
        <v>6464.7</v>
      </c>
    </row>
    <row r="95" spans="1:11">
      <c r="A95" s="17">
        <v>2006</v>
      </c>
      <c r="B95" s="17">
        <v>0.2</v>
      </c>
      <c r="C95" s="21">
        <v>1834.6</v>
      </c>
      <c r="D95" s="21">
        <v>1624.8</v>
      </c>
      <c r="E95" s="17">
        <v>182</v>
      </c>
      <c r="F95" s="17">
        <v>24.1</v>
      </c>
      <c r="G95" s="21">
        <v>1830.9</v>
      </c>
      <c r="H95" s="17">
        <v>12.1</v>
      </c>
      <c r="I95" s="21">
        <v>3677.8</v>
      </c>
      <c r="J95" s="21">
        <v>3257.3</v>
      </c>
      <c r="K95" s="21">
        <v>6935.2</v>
      </c>
    </row>
    <row r="96" spans="1:11">
      <c r="A96" s="17">
        <v>2007</v>
      </c>
      <c r="B96" s="17">
        <v>0.3</v>
      </c>
      <c r="C96" s="21">
        <v>1957.2</v>
      </c>
      <c r="D96" s="21">
        <v>1804.2</v>
      </c>
      <c r="E96" s="17">
        <v>200.7</v>
      </c>
      <c r="F96" s="17">
        <v>20.5</v>
      </c>
      <c r="G96" s="21">
        <v>2025.4</v>
      </c>
      <c r="H96" s="17">
        <v>14.8</v>
      </c>
      <c r="I96" s="21">
        <v>3997.8</v>
      </c>
      <c r="J96" s="21">
        <v>3268.7</v>
      </c>
      <c r="K96" s="21">
        <v>7266.5</v>
      </c>
    </row>
    <row r="97" spans="1:11">
      <c r="A97" s="17">
        <v>2008</v>
      </c>
      <c r="B97" s="17"/>
      <c r="C97" s="21">
        <v>2281.8000000000002</v>
      </c>
      <c r="D97" s="21">
        <v>2226.6</v>
      </c>
      <c r="E97" s="17">
        <v>252.6</v>
      </c>
      <c r="F97" s="17">
        <v>9.9</v>
      </c>
      <c r="G97" s="21">
        <v>2489</v>
      </c>
      <c r="H97" s="17">
        <v>20.399999999999999</v>
      </c>
      <c r="I97" s="21">
        <v>4791.2</v>
      </c>
      <c r="J97" s="21">
        <v>3448.7</v>
      </c>
      <c r="K97" s="21">
        <v>8239.9</v>
      </c>
    </row>
    <row r="98" spans="1:11">
      <c r="A98" s="17">
        <v>2009</v>
      </c>
      <c r="B98" s="17"/>
      <c r="C98" s="21">
        <v>1973.3</v>
      </c>
      <c r="D98" s="21">
        <v>1491.9</v>
      </c>
      <c r="E98" s="17">
        <v>209.6</v>
      </c>
      <c r="F98" s="17">
        <v>13.1</v>
      </c>
      <c r="G98" s="21">
        <v>1714.6</v>
      </c>
      <c r="H98" s="17">
        <v>39.9</v>
      </c>
      <c r="I98" s="21">
        <v>3727.9</v>
      </c>
      <c r="J98" s="21">
        <v>3286.2</v>
      </c>
      <c r="K98" s="21">
        <v>7014</v>
      </c>
    </row>
    <row r="99" spans="1:11">
      <c r="A99" s="17">
        <v>2010</v>
      </c>
      <c r="B99" s="17"/>
      <c r="C99" s="21">
        <v>1825</v>
      </c>
      <c r="D99" s="21">
        <v>1856</v>
      </c>
      <c r="E99" s="17">
        <v>223.2</v>
      </c>
      <c r="F99" s="17">
        <v>14.3</v>
      </c>
      <c r="G99" s="21">
        <v>2093.5</v>
      </c>
      <c r="H99" s="17">
        <v>50.5</v>
      </c>
      <c r="I99" s="21">
        <v>3969</v>
      </c>
      <c r="J99" s="21">
        <v>3124.5</v>
      </c>
      <c r="K99" s="21">
        <v>7093.5</v>
      </c>
    </row>
    <row r="100" spans="1:11">
      <c r="A100" s="17">
        <v>2011</v>
      </c>
      <c r="B100" s="17"/>
      <c r="C100" s="21">
        <v>1784.5</v>
      </c>
      <c r="D100" s="21">
        <v>2084.9</v>
      </c>
      <c r="E100" s="17">
        <v>303</v>
      </c>
      <c r="F100" s="17">
        <v>10.1</v>
      </c>
      <c r="G100" s="21">
        <v>2398</v>
      </c>
      <c r="H100" s="17">
        <v>58.9</v>
      </c>
      <c r="I100" s="21">
        <v>4241.3</v>
      </c>
      <c r="J100" s="21">
        <v>3003.3</v>
      </c>
      <c r="K100" s="21">
        <v>7244.6</v>
      </c>
    </row>
    <row r="101" spans="1:11">
      <c r="A101" s="17">
        <v>2012</v>
      </c>
      <c r="B101" s="17"/>
      <c r="C101" s="21">
        <v>1524.4</v>
      </c>
      <c r="D101" s="21">
        <v>1986.6</v>
      </c>
      <c r="E101" s="17">
        <v>231.2</v>
      </c>
      <c r="F101" s="17">
        <v>5.2</v>
      </c>
      <c r="G101" s="21">
        <v>2223</v>
      </c>
      <c r="H101" s="17">
        <v>54.8</v>
      </c>
      <c r="I101" s="21">
        <v>3802.2</v>
      </c>
      <c r="J101" s="21">
        <v>3029.3</v>
      </c>
      <c r="K101" s="21">
        <v>6831.4</v>
      </c>
    </row>
    <row r="102" spans="1:11">
      <c r="A102" s="17">
        <v>2013</v>
      </c>
      <c r="B102" s="17"/>
      <c r="C102" s="21">
        <v>1576.5</v>
      </c>
      <c r="D102" s="21">
        <v>2087.6</v>
      </c>
      <c r="E102" s="17">
        <v>271.39999999999998</v>
      </c>
      <c r="F102" s="17">
        <v>5.3</v>
      </c>
      <c r="G102" s="21">
        <v>2364.3000000000002</v>
      </c>
      <c r="H102" s="17">
        <v>70</v>
      </c>
      <c r="I102" s="21">
        <v>4010.8</v>
      </c>
      <c r="J102" s="21">
        <v>3282.1</v>
      </c>
      <c r="K102" s="21">
        <v>7292.9</v>
      </c>
    </row>
    <row r="103" spans="1:11">
      <c r="A103" s="17">
        <v>2014</v>
      </c>
      <c r="B103" s="17"/>
      <c r="C103" s="21">
        <v>1840.1</v>
      </c>
      <c r="D103" s="21">
        <v>2308.6</v>
      </c>
      <c r="E103" s="17">
        <v>334.7</v>
      </c>
      <c r="F103" s="17">
        <v>9.4</v>
      </c>
      <c r="G103" s="21">
        <v>2652.7</v>
      </c>
      <c r="H103" s="17">
        <v>69.099999999999994</v>
      </c>
      <c r="I103" s="21">
        <v>4561.8999999999996</v>
      </c>
      <c r="J103" s="21">
        <v>3490.6</v>
      </c>
      <c r="K103" s="21">
        <v>8052.5</v>
      </c>
    </row>
    <row r="104" spans="1:11">
      <c r="A104" s="17">
        <v>2015</v>
      </c>
      <c r="B104" s="17"/>
      <c r="C104" s="21">
        <v>1649.1</v>
      </c>
      <c r="D104" s="21">
        <v>1570.9</v>
      </c>
      <c r="E104" s="17">
        <v>265.39999999999998</v>
      </c>
      <c r="F104" s="17">
        <v>4.3</v>
      </c>
      <c r="G104" s="21">
        <v>1840.6</v>
      </c>
      <c r="H104" s="17">
        <v>42.8</v>
      </c>
      <c r="I104" s="21">
        <v>3532.5</v>
      </c>
      <c r="J104" s="21">
        <v>4000</v>
      </c>
      <c r="K104" s="21">
        <v>7532.5</v>
      </c>
    </row>
    <row r="105" spans="1:11">
      <c r="A105" s="17">
        <v>2016</v>
      </c>
      <c r="B105" s="17"/>
      <c r="C105" s="21">
        <v>1396.5</v>
      </c>
      <c r="D105" s="21">
        <v>1037</v>
      </c>
      <c r="E105" s="17">
        <v>257.8</v>
      </c>
      <c r="F105" s="17">
        <v>4</v>
      </c>
      <c r="G105" s="21">
        <v>1298.8</v>
      </c>
      <c r="H105" s="17">
        <v>29.2</v>
      </c>
      <c r="I105" s="21">
        <v>2724.5</v>
      </c>
      <c r="J105" s="21">
        <v>3741.9</v>
      </c>
      <c r="K105" s="21">
        <v>6466.4</v>
      </c>
    </row>
    <row r="106" spans="1:11">
      <c r="A106" s="17">
        <v>2017</v>
      </c>
      <c r="B106" s="17"/>
      <c r="C106" s="21">
        <v>1614.1</v>
      </c>
      <c r="D106" s="21">
        <v>1270.4000000000001</v>
      </c>
      <c r="E106" s="17">
        <v>292.10000000000002</v>
      </c>
      <c r="F106" s="17">
        <v>3.5</v>
      </c>
      <c r="G106" s="21">
        <v>1565.9</v>
      </c>
      <c r="H106" s="17">
        <v>32.299999999999997</v>
      </c>
      <c r="I106" s="21">
        <v>3212.4</v>
      </c>
      <c r="J106" s="21">
        <v>3879.1</v>
      </c>
      <c r="K106" s="21">
        <v>7091.4</v>
      </c>
    </row>
    <row r="107" spans="1:11">
      <c r="A107" s="17">
        <v>2018</v>
      </c>
      <c r="B107" s="17"/>
      <c r="C107" s="21">
        <v>2015.7</v>
      </c>
      <c r="D107" s="21">
        <v>1526.3</v>
      </c>
      <c r="E107" s="17">
        <v>324.3</v>
      </c>
      <c r="F107" s="17">
        <v>4.9000000000000004</v>
      </c>
      <c r="G107" s="21">
        <v>1855.5</v>
      </c>
      <c r="H107" s="17">
        <v>35.700000000000003</v>
      </c>
      <c r="I107" s="21">
        <v>3906.8</v>
      </c>
      <c r="J107" s="21">
        <v>4383.3999999999996</v>
      </c>
      <c r="K107" s="21">
        <v>8290.2999999999993</v>
      </c>
    </row>
    <row r="108" spans="1:11">
      <c r="A108" s="17">
        <v>2019</v>
      </c>
      <c r="B108" s="17"/>
      <c r="C108" s="21">
        <v>1988.9</v>
      </c>
      <c r="D108" s="21">
        <v>1438.1</v>
      </c>
      <c r="E108" s="17">
        <v>360</v>
      </c>
      <c r="F108" s="17">
        <v>5.5</v>
      </c>
      <c r="G108" s="21">
        <v>1803.7</v>
      </c>
      <c r="H108" s="17">
        <v>42</v>
      </c>
      <c r="I108" s="21">
        <v>3834.6</v>
      </c>
      <c r="J108" s="21">
        <v>4233.1000000000004</v>
      </c>
      <c r="K108" s="21">
        <v>8067.7</v>
      </c>
    </row>
    <row r="109" spans="1:11">
      <c r="A109" s="17">
        <v>2020</v>
      </c>
      <c r="B109" s="17"/>
      <c r="C109" s="21">
        <v>1770.1</v>
      </c>
      <c r="D109" s="21">
        <v>1038.3</v>
      </c>
      <c r="E109" s="17">
        <v>280.7</v>
      </c>
      <c r="F109" s="17">
        <v>4.0999999999999996</v>
      </c>
      <c r="G109" s="21">
        <v>1323.1</v>
      </c>
      <c r="H109" s="17">
        <v>26.3</v>
      </c>
      <c r="I109" s="21">
        <v>3119.5</v>
      </c>
      <c r="J109" s="21">
        <v>4469</v>
      </c>
      <c r="K109" s="21">
        <v>7588.5</v>
      </c>
    </row>
    <row r="110" spans="1:11">
      <c r="A110" s="18">
        <v>2021</v>
      </c>
      <c r="B110" s="18"/>
      <c r="C110" s="26">
        <v>1967.4</v>
      </c>
      <c r="D110" s="26">
        <v>1322.4</v>
      </c>
      <c r="E110" s="18">
        <v>318.3</v>
      </c>
      <c r="F110" s="18">
        <v>5</v>
      </c>
      <c r="G110" s="26">
        <v>1645.7</v>
      </c>
      <c r="H110" s="18">
        <v>34.700000000000003</v>
      </c>
      <c r="I110" s="26">
        <v>3647.9</v>
      </c>
      <c r="J110" s="26">
        <v>4647.8999999999996</v>
      </c>
      <c r="K110" s="26">
        <v>8295.7999999999993</v>
      </c>
    </row>
  </sheetData>
  <mergeCells count="10">
    <mergeCell ref="B5:K5"/>
    <mergeCell ref="B58:K58"/>
    <mergeCell ref="A2:A5"/>
    <mergeCell ref="B2:I2"/>
    <mergeCell ref="J2:J4"/>
    <mergeCell ref="K2:K4"/>
    <mergeCell ref="B3:B4"/>
    <mergeCell ref="C3:C4"/>
    <mergeCell ref="D3:G3"/>
    <mergeCell ref="I3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4D9C9-50FC-4064-A891-5A29C4D23844}">
  <dimension ref="A1:L110"/>
  <sheetViews>
    <sheetView workbookViewId="0"/>
  </sheetViews>
  <sheetFormatPr defaultRowHeight="15"/>
  <sheetData>
    <row r="1" spans="1:12" ht="21">
      <c r="A1" s="27" t="s">
        <v>263</v>
      </c>
    </row>
    <row r="2" spans="1:12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15" t="s">
        <v>245</v>
      </c>
      <c r="K2" s="116" t="s">
        <v>246</v>
      </c>
      <c r="L2" s="109"/>
    </row>
    <row r="3" spans="1:12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47" t="s">
        <v>250</v>
      </c>
      <c r="I3" s="116" t="s">
        <v>251</v>
      </c>
      <c r="J3" s="104"/>
      <c r="K3" s="110"/>
      <c r="L3" s="111"/>
    </row>
    <row r="4" spans="1:12" ht="15" customHeight="1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47" t="s">
        <v>254</v>
      </c>
      <c r="I4" s="112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1.63</v>
      </c>
      <c r="C6" s="16">
        <v>1.22</v>
      </c>
      <c r="D6" s="16">
        <v>1.21</v>
      </c>
      <c r="E6" s="16">
        <v>2.04</v>
      </c>
      <c r="F6" s="16">
        <v>1.47</v>
      </c>
      <c r="G6" s="16">
        <v>1.42</v>
      </c>
      <c r="H6" s="16">
        <v>0.56999999999999995</v>
      </c>
      <c r="I6" s="16">
        <v>1.33</v>
      </c>
      <c r="J6" s="16">
        <v>6.75</v>
      </c>
      <c r="K6" s="16">
        <v>2.0299999999999998</v>
      </c>
      <c r="L6" s="16"/>
    </row>
    <row r="7" spans="1:12">
      <c r="A7" s="17">
        <v>1971</v>
      </c>
      <c r="B7" s="17">
        <v>1.85</v>
      </c>
      <c r="C7" s="17">
        <v>1.24</v>
      </c>
      <c r="D7" s="17">
        <v>1.29</v>
      </c>
      <c r="E7" s="17">
        <v>1.94</v>
      </c>
      <c r="F7" s="17">
        <v>1.52</v>
      </c>
      <c r="G7" s="17">
        <v>1.46</v>
      </c>
      <c r="H7" s="17">
        <v>0.6</v>
      </c>
      <c r="I7" s="17">
        <v>1.37</v>
      </c>
      <c r="J7" s="17">
        <v>6.9</v>
      </c>
      <c r="K7" s="17">
        <v>2.11</v>
      </c>
      <c r="L7" s="17"/>
    </row>
    <row r="8" spans="1:12">
      <c r="A8" s="17">
        <v>1972</v>
      </c>
      <c r="B8" s="17">
        <v>1.73</v>
      </c>
      <c r="C8" s="17">
        <v>1.31</v>
      </c>
      <c r="D8" s="17">
        <v>1.3</v>
      </c>
      <c r="E8" s="17">
        <v>2.17</v>
      </c>
      <c r="F8" s="17">
        <v>1.58</v>
      </c>
      <c r="G8" s="17">
        <v>1.53</v>
      </c>
      <c r="H8" s="17">
        <v>0.6</v>
      </c>
      <c r="I8" s="17">
        <v>1.42</v>
      </c>
      <c r="J8" s="17">
        <v>7.38</v>
      </c>
      <c r="K8" s="17">
        <v>2.31</v>
      </c>
      <c r="L8" s="17"/>
    </row>
    <row r="9" spans="1:12">
      <c r="A9" s="17">
        <v>1973</v>
      </c>
      <c r="B9" s="17">
        <v>1.68</v>
      </c>
      <c r="C9" s="17">
        <v>1.41</v>
      </c>
      <c r="D9" s="17">
        <v>1.66</v>
      </c>
      <c r="E9" s="17">
        <v>4.01</v>
      </c>
      <c r="F9" s="17">
        <v>1.84</v>
      </c>
      <c r="G9" s="17">
        <v>2.25</v>
      </c>
      <c r="H9" s="17">
        <v>0.69</v>
      </c>
      <c r="I9" s="17">
        <v>1.79</v>
      </c>
      <c r="J9" s="17">
        <v>7.89</v>
      </c>
      <c r="K9" s="17">
        <v>2.73</v>
      </c>
      <c r="L9" s="17"/>
    </row>
    <row r="10" spans="1:12">
      <c r="A10" s="17">
        <v>1974</v>
      </c>
      <c r="B10" s="17">
        <v>2.87</v>
      </c>
      <c r="C10" s="17">
        <v>1.48</v>
      </c>
      <c r="D10" s="17">
        <v>2.58</v>
      </c>
      <c r="E10" s="17">
        <v>3.66</v>
      </c>
      <c r="F10" s="17">
        <v>2.81</v>
      </c>
      <c r="G10" s="17">
        <v>2.85</v>
      </c>
      <c r="H10" s="17">
        <v>1.07</v>
      </c>
      <c r="I10" s="17">
        <v>2.09</v>
      </c>
      <c r="J10" s="17">
        <v>8.77</v>
      </c>
      <c r="K10" s="17">
        <v>3.11</v>
      </c>
      <c r="L10" s="17"/>
    </row>
    <row r="11" spans="1:12">
      <c r="A11" s="17">
        <v>1975</v>
      </c>
      <c r="B11" s="17">
        <v>3.1</v>
      </c>
      <c r="C11" s="17">
        <v>1.71</v>
      </c>
      <c r="D11" s="17">
        <v>2.57</v>
      </c>
      <c r="E11" s="17">
        <v>4.1500000000000004</v>
      </c>
      <c r="F11" s="17">
        <v>2.97</v>
      </c>
      <c r="G11" s="17">
        <v>2.97</v>
      </c>
      <c r="H11" s="17">
        <v>1.1200000000000001</v>
      </c>
      <c r="I11" s="17">
        <v>2.2400000000000002</v>
      </c>
      <c r="J11" s="17">
        <v>10.039999999999999</v>
      </c>
      <c r="K11" s="17">
        <v>3.46</v>
      </c>
      <c r="L11" s="17"/>
    </row>
    <row r="12" spans="1:12">
      <c r="A12" s="17">
        <v>1976</v>
      </c>
      <c r="B12" s="17">
        <v>2.89</v>
      </c>
      <c r="C12" s="17">
        <v>2.0699999999999998</v>
      </c>
      <c r="D12" s="17">
        <v>2.81</v>
      </c>
      <c r="E12" s="17">
        <v>4.3</v>
      </c>
      <c r="F12" s="17">
        <v>3.11</v>
      </c>
      <c r="G12" s="17">
        <v>3.16</v>
      </c>
      <c r="H12" s="17">
        <v>1.2</v>
      </c>
      <c r="I12" s="17">
        <v>2.54</v>
      </c>
      <c r="J12" s="17">
        <v>10.86</v>
      </c>
      <c r="K12" s="17">
        <v>3.82</v>
      </c>
      <c r="L12" s="17"/>
    </row>
    <row r="13" spans="1:12">
      <c r="A13" s="17">
        <v>1977</v>
      </c>
      <c r="B13" s="17">
        <v>3.15</v>
      </c>
      <c r="C13" s="17">
        <v>2.46</v>
      </c>
      <c r="D13" s="17">
        <v>3.22</v>
      </c>
      <c r="E13" s="17">
        <v>4.97</v>
      </c>
      <c r="F13" s="17">
        <v>3.63</v>
      </c>
      <c r="G13" s="17">
        <v>3.62</v>
      </c>
      <c r="H13" s="17">
        <v>1.36</v>
      </c>
      <c r="I13" s="17">
        <v>2.96</v>
      </c>
      <c r="J13" s="17">
        <v>11.55</v>
      </c>
      <c r="K13" s="17">
        <v>4.3499999999999996</v>
      </c>
      <c r="L13" s="17"/>
    </row>
    <row r="14" spans="1:12">
      <c r="A14" s="17">
        <v>1978</v>
      </c>
      <c r="B14" s="17">
        <v>3.61</v>
      </c>
      <c r="C14" s="17">
        <v>2.65</v>
      </c>
      <c r="D14" s="17">
        <v>3.22</v>
      </c>
      <c r="E14" s="17">
        <v>4.5199999999999996</v>
      </c>
      <c r="F14" s="17">
        <v>3.8</v>
      </c>
      <c r="G14" s="17">
        <v>3.51</v>
      </c>
      <c r="H14" s="17">
        <v>1.44</v>
      </c>
      <c r="I14" s="17">
        <v>3</v>
      </c>
      <c r="J14" s="17">
        <v>12.35</v>
      </c>
      <c r="K14" s="17">
        <v>4.5</v>
      </c>
      <c r="L14" s="17"/>
    </row>
    <row r="15" spans="1:12">
      <c r="A15" s="17">
        <v>1979</v>
      </c>
      <c r="B15" s="17">
        <v>3.68</v>
      </c>
      <c r="C15" s="17">
        <v>3.02</v>
      </c>
      <c r="D15" s="17">
        <v>4.8499999999999996</v>
      </c>
      <c r="E15" s="17">
        <v>6.84</v>
      </c>
      <c r="F15" s="17">
        <v>5.42</v>
      </c>
      <c r="G15" s="17">
        <v>5.15</v>
      </c>
      <c r="H15" s="17">
        <v>2.06</v>
      </c>
      <c r="I15" s="17">
        <v>3.84</v>
      </c>
      <c r="J15" s="17">
        <v>13.37</v>
      </c>
      <c r="K15" s="17">
        <v>5.49</v>
      </c>
      <c r="L15" s="17"/>
    </row>
    <row r="16" spans="1:12">
      <c r="A16" s="17">
        <v>1980</v>
      </c>
      <c r="B16" s="17">
        <v>3.92</v>
      </c>
      <c r="C16" s="17">
        <v>3.81</v>
      </c>
      <c r="D16" s="17">
        <v>6.6</v>
      </c>
      <c r="E16" s="17">
        <v>7.69</v>
      </c>
      <c r="F16" s="17">
        <v>8.11</v>
      </c>
      <c r="G16" s="17">
        <v>6.83</v>
      </c>
      <c r="H16" s="17">
        <v>2.87</v>
      </c>
      <c r="I16" s="17">
        <v>4.75</v>
      </c>
      <c r="J16" s="17">
        <v>15.04</v>
      </c>
      <c r="K16" s="17">
        <v>6.78</v>
      </c>
      <c r="L16" s="17"/>
    </row>
    <row r="17" spans="1:12">
      <c r="A17" s="17">
        <v>1981</v>
      </c>
      <c r="B17" s="17">
        <v>4.1500000000000004</v>
      </c>
      <c r="C17" s="17">
        <v>4.7300000000000004</v>
      </c>
      <c r="D17" s="17">
        <v>7.87</v>
      </c>
      <c r="E17" s="17">
        <v>8.07</v>
      </c>
      <c r="F17" s="17">
        <v>9.9600000000000009</v>
      </c>
      <c r="G17" s="17">
        <v>7.92</v>
      </c>
      <c r="H17" s="17">
        <v>3.53</v>
      </c>
      <c r="I17" s="17">
        <v>5.72</v>
      </c>
      <c r="J17" s="17">
        <v>17.14</v>
      </c>
      <c r="K17" s="17">
        <v>8.17</v>
      </c>
      <c r="L17" s="17"/>
    </row>
    <row r="18" spans="1:12">
      <c r="A18" s="17">
        <v>1982</v>
      </c>
      <c r="B18" s="17">
        <v>4.1100000000000003</v>
      </c>
      <c r="C18" s="17">
        <v>5.58</v>
      </c>
      <c r="D18" s="17">
        <v>7.77</v>
      </c>
      <c r="E18" s="17">
        <v>9.0500000000000007</v>
      </c>
      <c r="F18" s="17">
        <v>9.91</v>
      </c>
      <c r="G18" s="17">
        <v>8.0500000000000007</v>
      </c>
      <c r="H18" s="17">
        <v>3.43</v>
      </c>
      <c r="I18" s="17">
        <v>6.29</v>
      </c>
      <c r="J18" s="17">
        <v>19.72</v>
      </c>
      <c r="K18" s="17">
        <v>9.11</v>
      </c>
      <c r="L18" s="17"/>
    </row>
    <row r="19" spans="1:12">
      <c r="A19" s="17">
        <v>1983</v>
      </c>
      <c r="B19" s="17">
        <v>4.18</v>
      </c>
      <c r="C19" s="17">
        <v>6.43</v>
      </c>
      <c r="D19" s="17">
        <v>7.66</v>
      </c>
      <c r="E19" s="17">
        <v>8.9700000000000006</v>
      </c>
      <c r="F19" s="17">
        <v>7.77</v>
      </c>
      <c r="G19" s="17">
        <v>8.07</v>
      </c>
      <c r="H19" s="17">
        <v>3.32</v>
      </c>
      <c r="I19" s="17">
        <v>6.77</v>
      </c>
      <c r="J19" s="17">
        <v>20.329999999999998</v>
      </c>
      <c r="K19" s="17">
        <v>9.9499999999999993</v>
      </c>
      <c r="L19" s="17"/>
    </row>
    <row r="20" spans="1:12">
      <c r="A20" s="17">
        <v>1984</v>
      </c>
      <c r="B20" s="17">
        <v>4.16</v>
      </c>
      <c r="C20" s="17">
        <v>6.46</v>
      </c>
      <c r="D20" s="17">
        <v>7.65</v>
      </c>
      <c r="E20" s="17">
        <v>9.0299999999999994</v>
      </c>
      <c r="F20" s="17">
        <v>8</v>
      </c>
      <c r="G20" s="17">
        <v>8.02</v>
      </c>
      <c r="H20" s="17">
        <v>3.37</v>
      </c>
      <c r="I20" s="17">
        <v>6.83</v>
      </c>
      <c r="J20" s="17">
        <v>19.68</v>
      </c>
      <c r="K20" s="17">
        <v>9.99</v>
      </c>
      <c r="L20" s="17"/>
    </row>
    <row r="21" spans="1:12">
      <c r="A21" s="17">
        <v>1985</v>
      </c>
      <c r="B21" s="17">
        <v>4.26</v>
      </c>
      <c r="C21" s="17">
        <v>6.41</v>
      </c>
      <c r="D21" s="17">
        <v>7.44</v>
      </c>
      <c r="E21" s="17">
        <v>8.7200000000000006</v>
      </c>
      <c r="F21" s="17">
        <v>7.93</v>
      </c>
      <c r="G21" s="17">
        <v>7.75</v>
      </c>
      <c r="H21" s="17">
        <v>3.24</v>
      </c>
      <c r="I21" s="17">
        <v>6.73</v>
      </c>
      <c r="J21" s="17">
        <v>19.73</v>
      </c>
      <c r="K21" s="17">
        <v>9.8800000000000008</v>
      </c>
      <c r="L21" s="17"/>
    </row>
    <row r="22" spans="1:12">
      <c r="A22" s="17">
        <v>1986</v>
      </c>
      <c r="B22" s="17">
        <v>3.86</v>
      </c>
      <c r="C22" s="17">
        <v>6.14</v>
      </c>
      <c r="D22" s="17">
        <v>5.72</v>
      </c>
      <c r="E22" s="17">
        <v>8.0500000000000007</v>
      </c>
      <c r="F22" s="17">
        <v>6.38</v>
      </c>
      <c r="G22" s="17">
        <v>6.28</v>
      </c>
      <c r="H22" s="17">
        <v>2.6</v>
      </c>
      <c r="I22" s="17">
        <v>6.1</v>
      </c>
      <c r="J22" s="17">
        <v>20.07</v>
      </c>
      <c r="K22" s="17">
        <v>9.61</v>
      </c>
      <c r="L22" s="17"/>
    </row>
    <row r="23" spans="1:12">
      <c r="A23" s="17">
        <v>1987</v>
      </c>
      <c r="B23" s="17">
        <v>3.72</v>
      </c>
      <c r="C23" s="17">
        <v>5.94</v>
      </c>
      <c r="D23" s="17">
        <v>5.69</v>
      </c>
      <c r="E23" s="17">
        <v>7.69</v>
      </c>
      <c r="F23" s="17">
        <v>6.44</v>
      </c>
      <c r="G23" s="17">
        <v>6.23</v>
      </c>
      <c r="H23" s="17">
        <v>2.48</v>
      </c>
      <c r="I23" s="17">
        <v>5.94</v>
      </c>
      <c r="J23" s="17">
        <v>19.690000000000001</v>
      </c>
      <c r="K23" s="17">
        <v>9.35</v>
      </c>
      <c r="L23" s="17"/>
    </row>
    <row r="24" spans="1:12">
      <c r="A24" s="17">
        <v>1988</v>
      </c>
      <c r="B24" s="17">
        <v>3.83</v>
      </c>
      <c r="C24" s="17">
        <v>5.84</v>
      </c>
      <c r="D24" s="17">
        <v>5.59</v>
      </c>
      <c r="E24" s="17">
        <v>7.29</v>
      </c>
      <c r="F24" s="17">
        <v>6.32</v>
      </c>
      <c r="G24" s="17">
        <v>6.04</v>
      </c>
      <c r="H24" s="17">
        <v>2.5</v>
      </c>
      <c r="I24" s="17">
        <v>5.82</v>
      </c>
      <c r="J24" s="17">
        <v>19.52</v>
      </c>
      <c r="K24" s="17">
        <v>9.0399999999999991</v>
      </c>
      <c r="L24" s="17"/>
    </row>
    <row r="25" spans="1:12">
      <c r="A25" s="17">
        <v>1989</v>
      </c>
      <c r="B25" s="17">
        <v>3.84</v>
      </c>
      <c r="C25" s="17">
        <v>5.61</v>
      </c>
      <c r="D25" s="17">
        <v>6.14</v>
      </c>
      <c r="E25" s="17">
        <v>12.12</v>
      </c>
      <c r="F25" s="17">
        <v>6.84</v>
      </c>
      <c r="G25" s="17">
        <v>8.1</v>
      </c>
      <c r="H25" s="17">
        <v>2.76</v>
      </c>
      <c r="I25" s="17">
        <v>6.27</v>
      </c>
      <c r="J25" s="17">
        <v>19.559999999999999</v>
      </c>
      <c r="K25" s="17">
        <v>9.31</v>
      </c>
      <c r="L25" s="17"/>
    </row>
    <row r="26" spans="1:12">
      <c r="A26" s="17">
        <v>1990</v>
      </c>
      <c r="B26" s="17">
        <v>3.37</v>
      </c>
      <c r="C26" s="17">
        <v>5.7</v>
      </c>
      <c r="D26" s="17">
        <v>7.13</v>
      </c>
      <c r="E26" s="17">
        <v>10.029999999999999</v>
      </c>
      <c r="F26" s="17">
        <v>8.2799999999999994</v>
      </c>
      <c r="G26" s="17">
        <v>8.14</v>
      </c>
      <c r="H26" s="17">
        <v>3.56</v>
      </c>
      <c r="I26" s="17">
        <v>6.35</v>
      </c>
      <c r="J26" s="17">
        <v>19.45</v>
      </c>
      <c r="K26" s="17">
        <v>9.6199999999999992</v>
      </c>
      <c r="L26" s="17"/>
    </row>
    <row r="27" spans="1:12">
      <c r="A27" s="17">
        <v>1991</v>
      </c>
      <c r="B27" s="17">
        <v>3.43</v>
      </c>
      <c r="C27" s="17">
        <v>5.57</v>
      </c>
      <c r="D27" s="17">
        <v>6.78</v>
      </c>
      <c r="E27" s="17">
        <v>8.91</v>
      </c>
      <c r="F27" s="17">
        <v>7.52</v>
      </c>
      <c r="G27" s="17">
        <v>7.66</v>
      </c>
      <c r="H27" s="17">
        <v>3.41</v>
      </c>
      <c r="I27" s="17">
        <v>6.1</v>
      </c>
      <c r="J27" s="17">
        <v>19.739999999999998</v>
      </c>
      <c r="K27" s="17">
        <v>9.4600000000000009</v>
      </c>
      <c r="L27" s="17"/>
    </row>
    <row r="28" spans="1:12">
      <c r="A28" s="17">
        <v>1992</v>
      </c>
      <c r="B28" s="17">
        <v>3.41</v>
      </c>
      <c r="C28" s="17">
        <v>5.82</v>
      </c>
      <c r="D28" s="17">
        <v>6.19</v>
      </c>
      <c r="E28" s="17">
        <v>7.99</v>
      </c>
      <c r="F28" s="17">
        <v>7.13</v>
      </c>
      <c r="G28" s="17">
        <v>6.95</v>
      </c>
      <c r="H28" s="17">
        <v>3.12</v>
      </c>
      <c r="I28" s="17">
        <v>6.05</v>
      </c>
      <c r="J28" s="17">
        <v>20.239999999999998</v>
      </c>
      <c r="K28" s="17">
        <v>9.49</v>
      </c>
      <c r="L28" s="17"/>
    </row>
    <row r="29" spans="1:12">
      <c r="A29" s="17">
        <v>1993</v>
      </c>
      <c r="B29" s="17">
        <v>3.35</v>
      </c>
      <c r="C29" s="17">
        <v>6.27</v>
      </c>
      <c r="D29" s="17">
        <v>6.23</v>
      </c>
      <c r="E29" s="17">
        <v>8.59</v>
      </c>
      <c r="F29" s="17">
        <v>6.28</v>
      </c>
      <c r="G29" s="17">
        <v>7.24</v>
      </c>
      <c r="H29" s="17">
        <v>3.05</v>
      </c>
      <c r="I29" s="17">
        <v>6.49</v>
      </c>
      <c r="J29" s="17">
        <v>20.61</v>
      </c>
      <c r="K29" s="17">
        <v>9.89</v>
      </c>
      <c r="L29" s="17"/>
    </row>
    <row r="30" spans="1:12">
      <c r="A30" s="17">
        <v>1994</v>
      </c>
      <c r="B30" s="17">
        <v>3.33</v>
      </c>
      <c r="C30" s="17">
        <v>6.2</v>
      </c>
      <c r="D30" s="17">
        <v>6.15</v>
      </c>
      <c r="E30" s="17">
        <v>8.42</v>
      </c>
      <c r="F30" s="17">
        <v>6</v>
      </c>
      <c r="G30" s="17">
        <v>7.19</v>
      </c>
      <c r="H30" s="17">
        <v>2.96</v>
      </c>
      <c r="I30" s="17">
        <v>6.42</v>
      </c>
      <c r="J30" s="17">
        <v>20.74</v>
      </c>
      <c r="K30" s="17">
        <v>10.01</v>
      </c>
      <c r="L30" s="17"/>
    </row>
    <row r="31" spans="1:12">
      <c r="A31" s="17">
        <v>1995</v>
      </c>
      <c r="B31" s="17">
        <v>3.26</v>
      </c>
      <c r="C31" s="17">
        <v>5.76</v>
      </c>
      <c r="D31" s="17">
        <v>6.15</v>
      </c>
      <c r="E31" s="17">
        <v>8.26</v>
      </c>
      <c r="F31" s="17">
        <v>4.97</v>
      </c>
      <c r="G31" s="17">
        <v>7.22</v>
      </c>
      <c r="H31" s="17">
        <v>2.9</v>
      </c>
      <c r="I31" s="17">
        <v>6.06</v>
      </c>
      <c r="J31" s="17">
        <v>20.420000000000002</v>
      </c>
      <c r="K31" s="17">
        <v>9.74</v>
      </c>
      <c r="L31" s="17"/>
    </row>
    <row r="32" spans="1:12">
      <c r="A32" s="17">
        <v>1996</v>
      </c>
      <c r="B32" s="17">
        <v>3.29</v>
      </c>
      <c r="C32" s="17">
        <v>5.96</v>
      </c>
      <c r="D32" s="17">
        <v>6.81</v>
      </c>
      <c r="E32" s="17">
        <v>9.98</v>
      </c>
      <c r="F32" s="17">
        <v>6</v>
      </c>
      <c r="G32" s="17">
        <v>8.61</v>
      </c>
      <c r="H32" s="17">
        <v>3.32</v>
      </c>
      <c r="I32" s="17">
        <v>6.6</v>
      </c>
      <c r="J32" s="17">
        <v>20.149999999999999</v>
      </c>
      <c r="K32" s="17">
        <v>9.81</v>
      </c>
      <c r="L32" s="17"/>
    </row>
    <row r="33" spans="1:12">
      <c r="A33" s="17">
        <v>1997</v>
      </c>
      <c r="B33" s="17">
        <v>3.59</v>
      </c>
      <c r="C33" s="17">
        <v>6.36</v>
      </c>
      <c r="D33" s="17">
        <v>7.07</v>
      </c>
      <c r="E33" s="17">
        <v>9.94</v>
      </c>
      <c r="F33" s="17">
        <v>5.62</v>
      </c>
      <c r="G33" s="17">
        <v>8.73</v>
      </c>
      <c r="H33" s="17">
        <v>3.31</v>
      </c>
      <c r="I33" s="17">
        <v>6.91</v>
      </c>
      <c r="J33" s="17">
        <v>20.149999999999999</v>
      </c>
      <c r="K33" s="17">
        <v>10.28</v>
      </c>
      <c r="L33" s="17"/>
    </row>
    <row r="34" spans="1:12">
      <c r="A34" s="17">
        <v>1998</v>
      </c>
      <c r="B34" s="17">
        <v>3.38</v>
      </c>
      <c r="C34" s="17">
        <v>6.08</v>
      </c>
      <c r="D34" s="17">
        <v>6.07</v>
      </c>
      <c r="E34" s="17">
        <v>8.2200000000000006</v>
      </c>
      <c r="F34" s="17">
        <v>8.94</v>
      </c>
      <c r="G34" s="17">
        <v>7.36</v>
      </c>
      <c r="H34" s="17">
        <v>2.87</v>
      </c>
      <c r="I34" s="17">
        <v>6.37</v>
      </c>
      <c r="J34" s="17">
        <v>21.02</v>
      </c>
      <c r="K34" s="17">
        <v>10.62</v>
      </c>
      <c r="L34" s="17"/>
    </row>
    <row r="35" spans="1:12">
      <c r="A35" s="17">
        <v>1999</v>
      </c>
      <c r="B35" s="17">
        <v>3.17</v>
      </c>
      <c r="C35" s="17">
        <v>6.1</v>
      </c>
      <c r="D35" s="17">
        <v>6.42</v>
      </c>
      <c r="E35" s="17">
        <v>8.3000000000000007</v>
      </c>
      <c r="F35" s="17">
        <v>4.88</v>
      </c>
      <c r="G35" s="17">
        <v>7.53</v>
      </c>
      <c r="H35" s="17">
        <v>2.94</v>
      </c>
      <c r="I35" s="17">
        <v>6.44</v>
      </c>
      <c r="J35" s="17">
        <v>21.43</v>
      </c>
      <c r="K35" s="17">
        <v>10.51</v>
      </c>
      <c r="L35" s="17"/>
    </row>
    <row r="36" spans="1:12">
      <c r="A36" s="17">
        <v>2000</v>
      </c>
      <c r="B36" s="17">
        <v>3.19</v>
      </c>
      <c r="C36" s="17">
        <v>7.48</v>
      </c>
      <c r="D36" s="17">
        <v>8.8699999999999992</v>
      </c>
      <c r="E36" s="17">
        <v>10.88</v>
      </c>
      <c r="F36" s="17">
        <v>9.18</v>
      </c>
      <c r="G36" s="17">
        <v>10.08</v>
      </c>
      <c r="H36" s="17">
        <v>4.41</v>
      </c>
      <c r="I36" s="17">
        <v>8.07</v>
      </c>
      <c r="J36" s="17">
        <v>22.08</v>
      </c>
      <c r="K36" s="17">
        <v>11.86</v>
      </c>
      <c r="L36" s="17"/>
    </row>
    <row r="37" spans="1:12">
      <c r="A37" s="17">
        <v>2001</v>
      </c>
      <c r="B37" s="17">
        <v>3.29</v>
      </c>
      <c r="C37" s="17">
        <v>8.69</v>
      </c>
      <c r="D37" s="17">
        <v>8.94</v>
      </c>
      <c r="E37" s="17">
        <v>12.39</v>
      </c>
      <c r="F37" s="17">
        <v>9.19</v>
      </c>
      <c r="G37" s="17">
        <v>10.87</v>
      </c>
      <c r="H37" s="17">
        <v>4.22</v>
      </c>
      <c r="I37" s="17">
        <v>9.17</v>
      </c>
      <c r="J37" s="17">
        <v>23.14</v>
      </c>
      <c r="K37" s="17">
        <v>13.17</v>
      </c>
      <c r="L37" s="17"/>
    </row>
    <row r="38" spans="1:12">
      <c r="A38" s="17">
        <v>2002</v>
      </c>
      <c r="B38" s="17">
        <v>3.79</v>
      </c>
      <c r="C38" s="17">
        <v>7.29</v>
      </c>
      <c r="D38" s="17">
        <v>8.1300000000000008</v>
      </c>
      <c r="E38" s="17">
        <v>10.91</v>
      </c>
      <c r="F38" s="17">
        <v>8.44</v>
      </c>
      <c r="G38" s="17">
        <v>9.91</v>
      </c>
      <c r="H38" s="17">
        <v>3.82</v>
      </c>
      <c r="I38" s="17">
        <v>7.89</v>
      </c>
      <c r="J38" s="17">
        <v>23.97</v>
      </c>
      <c r="K38" s="17">
        <v>12.42</v>
      </c>
      <c r="L38" s="17"/>
    </row>
    <row r="39" spans="1:12">
      <c r="A39" s="17">
        <v>2003</v>
      </c>
      <c r="B39" s="17">
        <v>3.81</v>
      </c>
      <c r="C39" s="17">
        <v>9.18</v>
      </c>
      <c r="D39" s="17">
        <v>9.6199999999999992</v>
      </c>
      <c r="E39" s="17">
        <v>12.7</v>
      </c>
      <c r="F39" s="17">
        <v>9.99</v>
      </c>
      <c r="G39" s="17">
        <v>11.47</v>
      </c>
      <c r="H39" s="17">
        <v>4.59</v>
      </c>
      <c r="I39" s="17">
        <v>9.64</v>
      </c>
      <c r="J39" s="17">
        <v>25.42</v>
      </c>
      <c r="K39" s="17">
        <v>14</v>
      </c>
      <c r="L39" s="17"/>
    </row>
    <row r="40" spans="1:12">
      <c r="A40" s="17">
        <v>2004</v>
      </c>
      <c r="B40" s="17">
        <v>3.88</v>
      </c>
      <c r="C40" s="17">
        <v>10.08</v>
      </c>
      <c r="D40" s="17">
        <v>11.1</v>
      </c>
      <c r="E40" s="17">
        <v>14.1</v>
      </c>
      <c r="F40" s="17">
        <v>11.1</v>
      </c>
      <c r="G40" s="17">
        <v>12.91</v>
      </c>
      <c r="H40" s="17">
        <v>5.21</v>
      </c>
      <c r="I40" s="17">
        <v>10.68</v>
      </c>
      <c r="J40" s="17">
        <v>26.58</v>
      </c>
      <c r="K40" s="17">
        <v>15.19</v>
      </c>
      <c r="L40" s="17"/>
    </row>
    <row r="41" spans="1:12">
      <c r="A41" s="17">
        <v>2005</v>
      </c>
      <c r="B41" s="17">
        <v>4.55</v>
      </c>
      <c r="C41" s="17">
        <v>11.77</v>
      </c>
      <c r="D41" s="17">
        <v>15.11</v>
      </c>
      <c r="E41" s="17">
        <v>16.100000000000001</v>
      </c>
      <c r="F41" s="17">
        <v>15.34</v>
      </c>
      <c r="G41" s="17">
        <v>15.73</v>
      </c>
      <c r="H41" s="17">
        <v>6.91</v>
      </c>
      <c r="I41" s="17">
        <v>12.45</v>
      </c>
      <c r="J41" s="17">
        <v>28.33</v>
      </c>
      <c r="K41" s="17">
        <v>17.12</v>
      </c>
      <c r="L41" s="17"/>
    </row>
    <row r="42" spans="1:12">
      <c r="A42" s="17">
        <v>2006</v>
      </c>
      <c r="B42" s="17">
        <v>5.16</v>
      </c>
      <c r="C42" s="17">
        <v>12.04</v>
      </c>
      <c r="D42" s="17">
        <v>17.46</v>
      </c>
      <c r="E42" s="17">
        <v>18.010000000000002</v>
      </c>
      <c r="F42" s="17">
        <v>19.5</v>
      </c>
      <c r="G42" s="17">
        <v>17.809999999999999</v>
      </c>
      <c r="H42" s="17">
        <v>7.96</v>
      </c>
      <c r="I42" s="17">
        <v>13.15</v>
      </c>
      <c r="J42" s="17">
        <v>30.8</v>
      </c>
      <c r="K42" s="17">
        <v>18.61</v>
      </c>
      <c r="L42" s="17"/>
    </row>
    <row r="43" spans="1:12">
      <c r="A43" s="17">
        <v>2007</v>
      </c>
      <c r="B43" s="17">
        <v>5.39</v>
      </c>
      <c r="C43" s="17">
        <v>11.86</v>
      </c>
      <c r="D43" s="17">
        <v>19.600000000000001</v>
      </c>
      <c r="E43" s="17">
        <v>19.739999999999998</v>
      </c>
      <c r="F43" s="17">
        <v>22.12</v>
      </c>
      <c r="G43" s="17">
        <v>19.7</v>
      </c>
      <c r="H43" s="17">
        <v>8.7899999999999991</v>
      </c>
      <c r="I43" s="17">
        <v>13.31</v>
      </c>
      <c r="J43" s="17">
        <v>31.84</v>
      </c>
      <c r="K43" s="17">
        <v>18.899999999999999</v>
      </c>
      <c r="L43" s="17"/>
    </row>
    <row r="44" spans="1:12">
      <c r="A44" s="17">
        <v>2008</v>
      </c>
      <c r="B44" s="17"/>
      <c r="C44" s="17">
        <v>12.63</v>
      </c>
      <c r="D44" s="17">
        <v>23.56</v>
      </c>
      <c r="E44" s="17">
        <v>24.01</v>
      </c>
      <c r="F44" s="17">
        <v>23.25</v>
      </c>
      <c r="G44" s="17">
        <v>23.87</v>
      </c>
      <c r="H44" s="17">
        <v>10.83</v>
      </c>
      <c r="I44" s="17">
        <v>14.88</v>
      </c>
      <c r="J44" s="17">
        <v>33.74</v>
      </c>
      <c r="K44" s="17">
        <v>20.2</v>
      </c>
      <c r="L44" s="17"/>
    </row>
    <row r="45" spans="1:12">
      <c r="A45" s="17">
        <v>2009</v>
      </c>
      <c r="B45" s="17"/>
      <c r="C45" s="17">
        <v>10.61</v>
      </c>
      <c r="D45" s="17">
        <v>16.07</v>
      </c>
      <c r="E45" s="17">
        <v>20.079999999999998</v>
      </c>
      <c r="F45" s="17">
        <v>23.47</v>
      </c>
      <c r="G45" s="17">
        <v>19.21</v>
      </c>
      <c r="H45" s="17">
        <v>8.1300000000000008</v>
      </c>
      <c r="I45" s="17">
        <v>12.12</v>
      </c>
      <c r="J45" s="17">
        <v>34.979999999999997</v>
      </c>
      <c r="K45" s="17">
        <v>18.89</v>
      </c>
      <c r="L45" s="17"/>
    </row>
    <row r="46" spans="1:12">
      <c r="A46" s="17">
        <v>2010</v>
      </c>
      <c r="B46" s="17"/>
      <c r="C46" s="17">
        <v>10.24</v>
      </c>
      <c r="D46" s="17">
        <v>19.93</v>
      </c>
      <c r="E46" s="17">
        <v>19.82</v>
      </c>
      <c r="F46" s="17">
        <v>24.94</v>
      </c>
      <c r="G46" s="17">
        <v>19.87</v>
      </c>
      <c r="H46" s="17">
        <v>9.6</v>
      </c>
      <c r="I46" s="17">
        <v>12.02</v>
      </c>
      <c r="J46" s="17">
        <v>37.07</v>
      </c>
      <c r="K46" s="17">
        <v>20.02</v>
      </c>
      <c r="L46" s="17"/>
    </row>
    <row r="47" spans="1:12">
      <c r="A47" s="17">
        <v>2011</v>
      </c>
      <c r="B47" s="17"/>
      <c r="C47" s="17">
        <v>9.6300000000000008</v>
      </c>
      <c r="D47" s="17">
        <v>27.1</v>
      </c>
      <c r="E47" s="17">
        <v>20.91</v>
      </c>
      <c r="F47" s="17">
        <v>28.22</v>
      </c>
      <c r="G47" s="17">
        <v>22.1</v>
      </c>
      <c r="H47" s="17">
        <v>11.54</v>
      </c>
      <c r="I47" s="17">
        <v>11.91</v>
      </c>
      <c r="J47" s="17">
        <v>38.17</v>
      </c>
      <c r="K47" s="17">
        <v>20.07</v>
      </c>
      <c r="L47" s="17"/>
    </row>
    <row r="48" spans="1:12">
      <c r="A48" s="17">
        <v>2012</v>
      </c>
      <c r="B48" s="17"/>
      <c r="C48" s="17">
        <v>9.09</v>
      </c>
      <c r="D48" s="17">
        <v>27.01</v>
      </c>
      <c r="E48" s="17">
        <v>17.88</v>
      </c>
      <c r="F48" s="17">
        <v>29.6</v>
      </c>
      <c r="G48" s="17">
        <v>19.52</v>
      </c>
      <c r="H48" s="17">
        <v>12.85</v>
      </c>
      <c r="I48" s="17">
        <v>10.93</v>
      </c>
      <c r="J48" s="17">
        <v>38.659999999999997</v>
      </c>
      <c r="K48" s="17">
        <v>20.45</v>
      </c>
      <c r="L48" s="17"/>
    </row>
    <row r="49" spans="1:12">
      <c r="A49" s="17">
        <v>2013</v>
      </c>
      <c r="B49" s="17"/>
      <c r="C49" s="17">
        <v>8.42</v>
      </c>
      <c r="D49" s="17">
        <v>28.02</v>
      </c>
      <c r="E49" s="17">
        <v>17.72</v>
      </c>
      <c r="F49" s="17">
        <v>30.25</v>
      </c>
      <c r="G49" s="17">
        <v>19.3</v>
      </c>
      <c r="H49" s="17">
        <v>12.58</v>
      </c>
      <c r="I49" s="17">
        <v>10.38</v>
      </c>
      <c r="J49" s="17">
        <v>39.700000000000003</v>
      </c>
      <c r="K49" s="17">
        <v>18.88</v>
      </c>
      <c r="L49" s="17"/>
    </row>
    <row r="50" spans="1:12">
      <c r="A50" s="17">
        <v>2014</v>
      </c>
      <c r="B50" s="17"/>
      <c r="C50" s="17">
        <v>10.14</v>
      </c>
      <c r="D50" s="17">
        <v>27.08</v>
      </c>
      <c r="E50" s="17">
        <v>24.54</v>
      </c>
      <c r="F50" s="17">
        <v>32.56</v>
      </c>
      <c r="G50" s="17">
        <v>24.98</v>
      </c>
      <c r="H50" s="17">
        <v>12.27</v>
      </c>
      <c r="I50" s="17">
        <v>12.69</v>
      </c>
      <c r="J50" s="17">
        <v>40.049999999999997</v>
      </c>
      <c r="K50" s="17">
        <v>20.25</v>
      </c>
      <c r="L50" s="17"/>
    </row>
    <row r="51" spans="1:12">
      <c r="A51" s="17">
        <v>2015</v>
      </c>
      <c r="B51" s="17"/>
      <c r="C51" s="17">
        <v>8.16</v>
      </c>
      <c r="D51" s="17">
        <v>17.73</v>
      </c>
      <c r="E51" s="17">
        <v>14.86</v>
      </c>
      <c r="F51" s="17">
        <v>16.809999999999999</v>
      </c>
      <c r="G51" s="17">
        <v>15.32</v>
      </c>
      <c r="H51" s="17">
        <v>8.4499999999999993</v>
      </c>
      <c r="I51" s="17">
        <v>9.3699999999999992</v>
      </c>
      <c r="J51" s="17">
        <v>41.37</v>
      </c>
      <c r="K51" s="17">
        <v>18.91</v>
      </c>
      <c r="L51" s="17"/>
    </row>
    <row r="52" spans="1:12">
      <c r="A52" s="17">
        <v>2016</v>
      </c>
      <c r="B52" s="17"/>
      <c r="C52" s="17">
        <v>7.72</v>
      </c>
      <c r="D52" s="17">
        <v>15.35</v>
      </c>
      <c r="E52" s="17">
        <v>13</v>
      </c>
      <c r="F52" s="17">
        <v>13.4</v>
      </c>
      <c r="G52" s="17">
        <v>13.36</v>
      </c>
      <c r="H52" s="17">
        <v>7.22</v>
      </c>
      <c r="I52" s="17">
        <v>8.6</v>
      </c>
      <c r="J52" s="17">
        <v>41.24</v>
      </c>
      <c r="K52" s="17">
        <v>18.71</v>
      </c>
      <c r="L52" s="17"/>
    </row>
    <row r="53" spans="1:12">
      <c r="A53" s="17">
        <v>2017</v>
      </c>
      <c r="B53" s="17"/>
      <c r="C53" s="17">
        <v>8.08</v>
      </c>
      <c r="D53" s="17">
        <v>17.48</v>
      </c>
      <c r="E53" s="17">
        <v>16.75</v>
      </c>
      <c r="F53" s="17">
        <v>16.760000000000002</v>
      </c>
      <c r="G53" s="17">
        <v>16.86</v>
      </c>
      <c r="H53" s="17">
        <v>8.08</v>
      </c>
      <c r="I53" s="17">
        <v>9.44</v>
      </c>
      <c r="J53" s="17">
        <v>42.04</v>
      </c>
      <c r="K53" s="17">
        <v>19.16</v>
      </c>
      <c r="L53" s="17"/>
    </row>
    <row r="54" spans="1:12">
      <c r="A54" s="17">
        <v>2018</v>
      </c>
      <c r="B54" s="17"/>
      <c r="C54" s="17">
        <v>7.67</v>
      </c>
      <c r="D54" s="17">
        <v>19.059999999999999</v>
      </c>
      <c r="E54" s="17">
        <v>17.16</v>
      </c>
      <c r="F54" s="17">
        <v>25.82</v>
      </c>
      <c r="G54" s="17">
        <v>17.5</v>
      </c>
      <c r="H54" s="17">
        <v>8.94</v>
      </c>
      <c r="I54" s="17">
        <v>9.25</v>
      </c>
      <c r="J54" s="17">
        <v>41.09</v>
      </c>
      <c r="K54" s="17">
        <v>18.39</v>
      </c>
      <c r="L54" s="17"/>
    </row>
    <row r="55" spans="1:12">
      <c r="A55" s="17">
        <v>2019</v>
      </c>
      <c r="B55" s="17"/>
      <c r="C55" s="17">
        <v>7.32</v>
      </c>
      <c r="D55" s="17">
        <v>17.989999999999998</v>
      </c>
      <c r="E55" s="17">
        <v>15.38</v>
      </c>
      <c r="F55" s="17">
        <v>22.61</v>
      </c>
      <c r="G55" s="17">
        <v>15.74</v>
      </c>
      <c r="H55" s="17">
        <v>8.6</v>
      </c>
      <c r="I55" s="17">
        <v>8.91</v>
      </c>
      <c r="J55" s="17">
        <v>41.55</v>
      </c>
      <c r="K55" s="17">
        <v>17.63</v>
      </c>
      <c r="L55" s="17"/>
    </row>
    <row r="56" spans="1:12">
      <c r="A56" s="17">
        <v>2020</v>
      </c>
      <c r="B56" s="17"/>
      <c r="C56" s="17">
        <v>7.17</v>
      </c>
      <c r="D56" s="17">
        <v>14.66</v>
      </c>
      <c r="E56" s="17">
        <v>14.61</v>
      </c>
      <c r="F56" s="17">
        <v>14.68</v>
      </c>
      <c r="G56" s="17">
        <v>14.61</v>
      </c>
      <c r="H56" s="17">
        <v>7.11</v>
      </c>
      <c r="I56" s="17">
        <v>8.4700000000000006</v>
      </c>
      <c r="J56" s="17">
        <v>41.97</v>
      </c>
      <c r="K56" s="17">
        <v>18.39</v>
      </c>
      <c r="L56" s="17"/>
    </row>
    <row r="57" spans="1:12">
      <c r="A57" s="18">
        <v>2021</v>
      </c>
      <c r="B57" s="18"/>
      <c r="C57" s="18">
        <v>9.2899999999999991</v>
      </c>
      <c r="D57" s="18">
        <v>18.75</v>
      </c>
      <c r="E57" s="18">
        <v>21.43</v>
      </c>
      <c r="F57" s="18">
        <v>23.19</v>
      </c>
      <c r="G57" s="18">
        <v>21.08</v>
      </c>
      <c r="H57" s="18">
        <v>8.5399999999999991</v>
      </c>
      <c r="I57" s="18">
        <v>11.49</v>
      </c>
      <c r="J57" s="18">
        <v>42.56</v>
      </c>
      <c r="K57" s="18">
        <v>20.87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24.8</v>
      </c>
      <c r="C59" s="16">
        <v>131.19999999999999</v>
      </c>
      <c r="D59" s="16">
        <v>82.3</v>
      </c>
      <c r="E59" s="16">
        <v>45.9</v>
      </c>
      <c r="F59" s="16">
        <v>13.4</v>
      </c>
      <c r="G59" s="16">
        <v>141.6</v>
      </c>
      <c r="H59" s="16">
        <v>1.2</v>
      </c>
      <c r="I59" s="16">
        <v>298.89999999999998</v>
      </c>
      <c r="J59" s="16">
        <v>226.2</v>
      </c>
      <c r="K59" s="16">
        <v>525.1</v>
      </c>
      <c r="L59" s="16"/>
    </row>
    <row r="60" spans="1:12">
      <c r="A60" s="17">
        <v>1971</v>
      </c>
      <c r="B60" s="17">
        <v>25.9</v>
      </c>
      <c r="C60" s="17">
        <v>138.69999999999999</v>
      </c>
      <c r="D60" s="17">
        <v>88.5</v>
      </c>
      <c r="E60" s="17">
        <v>45.1</v>
      </c>
      <c r="F60" s="17">
        <v>10.1</v>
      </c>
      <c r="G60" s="17">
        <v>143.6</v>
      </c>
      <c r="H60" s="17">
        <v>1.2</v>
      </c>
      <c r="I60" s="17">
        <v>309.39999999999998</v>
      </c>
      <c r="J60" s="17">
        <v>243.5</v>
      </c>
      <c r="K60" s="17">
        <v>552.9</v>
      </c>
      <c r="L60" s="17"/>
    </row>
    <row r="61" spans="1:12">
      <c r="A61" s="17">
        <v>1972</v>
      </c>
      <c r="B61" s="17">
        <v>11.7</v>
      </c>
      <c r="C61" s="17">
        <v>140</v>
      </c>
      <c r="D61" s="17">
        <v>89.6</v>
      </c>
      <c r="E61" s="17">
        <v>55.4</v>
      </c>
      <c r="F61" s="17">
        <v>7.5</v>
      </c>
      <c r="G61" s="17">
        <v>152.5</v>
      </c>
      <c r="H61" s="17">
        <v>1.3</v>
      </c>
      <c r="I61" s="17">
        <v>305.39999999999998</v>
      </c>
      <c r="J61" s="17">
        <v>278.3</v>
      </c>
      <c r="K61" s="17">
        <v>583.70000000000005</v>
      </c>
      <c r="L61" s="17"/>
    </row>
    <row r="62" spans="1:12">
      <c r="A62" s="17">
        <v>1973</v>
      </c>
      <c r="B62" s="17">
        <v>6.3</v>
      </c>
      <c r="C62" s="17">
        <v>158</v>
      </c>
      <c r="D62" s="17">
        <v>113.9</v>
      </c>
      <c r="E62" s="17">
        <v>96.4</v>
      </c>
      <c r="F62" s="17">
        <v>8.6</v>
      </c>
      <c r="G62" s="17">
        <v>218.9</v>
      </c>
      <c r="H62" s="17">
        <v>1.2</v>
      </c>
      <c r="I62" s="17">
        <v>384.5</v>
      </c>
      <c r="J62" s="17">
        <v>308.2</v>
      </c>
      <c r="K62" s="17">
        <v>692.7</v>
      </c>
      <c r="L62" s="17"/>
    </row>
    <row r="63" spans="1:12">
      <c r="A63" s="17">
        <v>1974</v>
      </c>
      <c r="B63" s="17">
        <v>9.4</v>
      </c>
      <c r="C63" s="17">
        <v>174.5</v>
      </c>
      <c r="D63" s="17">
        <v>172.6</v>
      </c>
      <c r="E63" s="17">
        <v>84.3</v>
      </c>
      <c r="F63" s="17">
        <v>9.6</v>
      </c>
      <c r="G63" s="17">
        <v>266.60000000000002</v>
      </c>
      <c r="H63" s="17">
        <v>2.1</v>
      </c>
      <c r="I63" s="17">
        <v>452.4</v>
      </c>
      <c r="J63" s="17">
        <v>344.3</v>
      </c>
      <c r="K63" s="17">
        <v>796.8</v>
      </c>
      <c r="L63" s="17"/>
    </row>
    <row r="64" spans="1:12">
      <c r="A64" s="17">
        <v>1975</v>
      </c>
      <c r="B64" s="17">
        <v>10.199999999999999</v>
      </c>
      <c r="C64" s="17">
        <v>209.5</v>
      </c>
      <c r="D64" s="17">
        <v>164.8</v>
      </c>
      <c r="E64" s="17">
        <v>90.1</v>
      </c>
      <c r="F64" s="17">
        <v>8.9</v>
      </c>
      <c r="G64" s="17">
        <v>263.8</v>
      </c>
      <c r="H64" s="17">
        <v>2.4</v>
      </c>
      <c r="I64" s="17">
        <v>485.9</v>
      </c>
      <c r="J64" s="17">
        <v>403.6</v>
      </c>
      <c r="K64" s="17">
        <v>889.5</v>
      </c>
      <c r="L64" s="17"/>
    </row>
    <row r="65" spans="1:12">
      <c r="A65" s="17">
        <v>1976</v>
      </c>
      <c r="B65" s="17">
        <v>10.4</v>
      </c>
      <c r="C65" s="17">
        <v>259.10000000000002</v>
      </c>
      <c r="D65" s="17">
        <v>205.2</v>
      </c>
      <c r="E65" s="17">
        <v>96.9</v>
      </c>
      <c r="F65" s="17">
        <v>7</v>
      </c>
      <c r="G65" s="17">
        <v>309.10000000000002</v>
      </c>
      <c r="H65" s="17">
        <v>2.9</v>
      </c>
      <c r="I65" s="17">
        <v>581.5</v>
      </c>
      <c r="J65" s="17">
        <v>449.4</v>
      </c>
      <c r="K65" s="21">
        <v>1030.9000000000001</v>
      </c>
      <c r="L65" s="17"/>
    </row>
    <row r="66" spans="1:12">
      <c r="A66" s="17">
        <v>1977</v>
      </c>
      <c r="B66" s="17">
        <v>8.1</v>
      </c>
      <c r="C66" s="17">
        <v>297.60000000000002</v>
      </c>
      <c r="D66" s="17">
        <v>234.8</v>
      </c>
      <c r="E66" s="17">
        <v>107.8</v>
      </c>
      <c r="F66" s="17">
        <v>6.8</v>
      </c>
      <c r="G66" s="17">
        <v>349.4</v>
      </c>
      <c r="H66" s="17">
        <v>3.7</v>
      </c>
      <c r="I66" s="17">
        <v>658.8</v>
      </c>
      <c r="J66" s="17">
        <v>497.2</v>
      </c>
      <c r="K66" s="21">
        <v>1156.0999999999999</v>
      </c>
      <c r="L66" s="17"/>
    </row>
    <row r="67" spans="1:12">
      <c r="A67" s="17">
        <v>1978</v>
      </c>
      <c r="B67" s="17">
        <v>4.9000000000000004</v>
      </c>
      <c r="C67" s="17">
        <v>345.8</v>
      </c>
      <c r="D67" s="17">
        <v>239.9</v>
      </c>
      <c r="E67" s="17">
        <v>94.9</v>
      </c>
      <c r="F67" s="17">
        <v>7.8</v>
      </c>
      <c r="G67" s="17">
        <v>342.7</v>
      </c>
      <c r="H67" s="17">
        <v>4.9000000000000004</v>
      </c>
      <c r="I67" s="17">
        <v>698.2</v>
      </c>
      <c r="J67" s="17">
        <v>549.79999999999995</v>
      </c>
      <c r="K67" s="21">
        <v>1248</v>
      </c>
      <c r="L67" s="17"/>
    </row>
    <row r="68" spans="1:12">
      <c r="A68" s="17">
        <v>1979</v>
      </c>
      <c r="B68" s="17">
        <v>5.5</v>
      </c>
      <c r="C68" s="17">
        <v>381.9</v>
      </c>
      <c r="D68" s="17">
        <v>346.7</v>
      </c>
      <c r="E68" s="17">
        <v>84.3</v>
      </c>
      <c r="F68" s="17">
        <v>3.8</v>
      </c>
      <c r="G68" s="17">
        <v>434.7</v>
      </c>
      <c r="H68" s="17">
        <v>8.9</v>
      </c>
      <c r="I68" s="17">
        <v>831</v>
      </c>
      <c r="J68" s="17">
        <v>606</v>
      </c>
      <c r="K68" s="21">
        <v>1436.9</v>
      </c>
      <c r="L68" s="17"/>
    </row>
    <row r="69" spans="1:12">
      <c r="A69" s="17">
        <v>1980</v>
      </c>
      <c r="B69" s="17">
        <v>1</v>
      </c>
      <c r="C69" s="17">
        <v>473.2</v>
      </c>
      <c r="D69" s="17">
        <v>313.39999999999998</v>
      </c>
      <c r="E69" s="17">
        <v>92.3</v>
      </c>
      <c r="F69" s="17">
        <v>5.7</v>
      </c>
      <c r="G69" s="17">
        <v>411.4</v>
      </c>
      <c r="H69" s="17">
        <v>11.5</v>
      </c>
      <c r="I69" s="17">
        <v>897.1</v>
      </c>
      <c r="J69" s="17">
        <v>697.6</v>
      </c>
      <c r="K69" s="21">
        <v>1594.7</v>
      </c>
      <c r="L69" s="17"/>
    </row>
    <row r="70" spans="1:12">
      <c r="A70" s="17">
        <v>1981</v>
      </c>
      <c r="B70" s="17">
        <v>0.7</v>
      </c>
      <c r="C70" s="17">
        <v>531.5</v>
      </c>
      <c r="D70" s="17">
        <v>343.2</v>
      </c>
      <c r="E70" s="17">
        <v>87.8</v>
      </c>
      <c r="F70" s="17">
        <v>4.0999999999999996</v>
      </c>
      <c r="G70" s="17">
        <v>435</v>
      </c>
      <c r="H70" s="17">
        <v>14.8</v>
      </c>
      <c r="I70" s="17">
        <v>982.1</v>
      </c>
      <c r="J70" s="17">
        <v>803.3</v>
      </c>
      <c r="K70" s="21">
        <v>1785.3</v>
      </c>
      <c r="L70" s="17"/>
    </row>
    <row r="71" spans="1:12">
      <c r="A71" s="17">
        <v>1982</v>
      </c>
      <c r="B71" s="17">
        <v>0.6</v>
      </c>
      <c r="C71" s="17">
        <v>666.7</v>
      </c>
      <c r="D71" s="17">
        <v>342.5</v>
      </c>
      <c r="E71" s="17">
        <v>102.3</v>
      </c>
      <c r="F71" s="17">
        <v>4.4000000000000004</v>
      </c>
      <c r="G71" s="17">
        <v>449.3</v>
      </c>
      <c r="H71" s="17">
        <v>14.8</v>
      </c>
      <c r="I71" s="21">
        <v>1131.4000000000001</v>
      </c>
      <c r="J71" s="17">
        <v>940.6</v>
      </c>
      <c r="K71" s="21">
        <v>2071.9</v>
      </c>
      <c r="L71" s="17"/>
    </row>
    <row r="72" spans="1:12">
      <c r="A72" s="17">
        <v>1983</v>
      </c>
      <c r="B72" s="17">
        <v>0.7</v>
      </c>
      <c r="C72" s="17">
        <v>728.6</v>
      </c>
      <c r="D72" s="17">
        <v>221.3</v>
      </c>
      <c r="E72" s="17">
        <v>120.6</v>
      </c>
      <c r="F72" s="17">
        <v>3.6</v>
      </c>
      <c r="G72" s="17">
        <v>345.4</v>
      </c>
      <c r="H72" s="17">
        <v>15.5</v>
      </c>
      <c r="I72" s="21">
        <v>1090.2</v>
      </c>
      <c r="J72" s="21">
        <v>1001.9</v>
      </c>
      <c r="K72" s="21">
        <v>2092.1</v>
      </c>
      <c r="L72" s="17"/>
    </row>
    <row r="73" spans="1:12">
      <c r="A73" s="17">
        <v>1984</v>
      </c>
      <c r="B73" s="17">
        <v>2.4</v>
      </c>
      <c r="C73" s="17">
        <v>735.5</v>
      </c>
      <c r="D73" s="17">
        <v>271.2</v>
      </c>
      <c r="E73" s="17">
        <v>118.6</v>
      </c>
      <c r="F73" s="17">
        <v>5</v>
      </c>
      <c r="G73" s="17">
        <v>394.9</v>
      </c>
      <c r="H73" s="17">
        <v>13.8</v>
      </c>
      <c r="I73" s="21">
        <v>1146.5999999999999</v>
      </c>
      <c r="J73" s="21">
        <v>1075.9000000000001</v>
      </c>
      <c r="K73" s="21">
        <v>2222.5</v>
      </c>
      <c r="L73" s="17"/>
    </row>
    <row r="74" spans="1:12">
      <c r="A74" s="17">
        <v>1985</v>
      </c>
      <c r="B74" s="17">
        <v>0.6</v>
      </c>
      <c r="C74" s="17">
        <v>751.6</v>
      </c>
      <c r="D74" s="17">
        <v>289.10000000000002</v>
      </c>
      <c r="E74" s="17">
        <v>106.8</v>
      </c>
      <c r="F74" s="17">
        <v>8.8000000000000007</v>
      </c>
      <c r="G74" s="17">
        <v>404.7</v>
      </c>
      <c r="H74" s="17">
        <v>13.7</v>
      </c>
      <c r="I74" s="21">
        <v>1170.5999999999999</v>
      </c>
      <c r="J74" s="21">
        <v>1097.7</v>
      </c>
      <c r="K74" s="21">
        <v>2268.3000000000002</v>
      </c>
      <c r="L74" s="17"/>
    </row>
    <row r="75" spans="1:12">
      <c r="A75" s="17">
        <v>1986</v>
      </c>
      <c r="B75" s="17">
        <v>0.7</v>
      </c>
      <c r="C75" s="17">
        <v>687.3</v>
      </c>
      <c r="D75" s="17">
        <v>225.5</v>
      </c>
      <c r="E75" s="17">
        <v>99</v>
      </c>
      <c r="F75" s="17">
        <v>2.6</v>
      </c>
      <c r="G75" s="17">
        <v>327.10000000000002</v>
      </c>
      <c r="H75" s="17">
        <v>10</v>
      </c>
      <c r="I75" s="21">
        <v>1025.0999999999999</v>
      </c>
      <c r="J75" s="21">
        <v>1133.5</v>
      </c>
      <c r="K75" s="21">
        <v>2158.6</v>
      </c>
      <c r="L75" s="17"/>
    </row>
    <row r="76" spans="1:12">
      <c r="A76" s="17">
        <v>1987</v>
      </c>
      <c r="B76" s="17">
        <v>1.9</v>
      </c>
      <c r="C76" s="17">
        <v>617.9</v>
      </c>
      <c r="D76" s="17">
        <v>210.8</v>
      </c>
      <c r="E76" s="17">
        <v>105</v>
      </c>
      <c r="F76" s="17">
        <v>3.7</v>
      </c>
      <c r="G76" s="17">
        <v>319.5</v>
      </c>
      <c r="H76" s="17">
        <v>10.1</v>
      </c>
      <c r="I76" s="17">
        <v>949.4</v>
      </c>
      <c r="J76" s="21">
        <v>1036.7</v>
      </c>
      <c r="K76" s="21">
        <v>1986.1</v>
      </c>
      <c r="L76" s="17"/>
    </row>
    <row r="77" spans="1:12">
      <c r="A77" s="17">
        <v>1988</v>
      </c>
      <c r="B77" s="17">
        <v>1.6</v>
      </c>
      <c r="C77" s="17">
        <v>714.7</v>
      </c>
      <c r="D77" s="17">
        <v>223.7</v>
      </c>
      <c r="E77" s="17">
        <v>102.3</v>
      </c>
      <c r="F77" s="17">
        <v>1.9</v>
      </c>
      <c r="G77" s="17">
        <v>327.8</v>
      </c>
      <c r="H77" s="17">
        <v>10.9</v>
      </c>
      <c r="I77" s="21">
        <v>1055</v>
      </c>
      <c r="J77" s="21">
        <v>1091</v>
      </c>
      <c r="K77" s="21">
        <v>2146</v>
      </c>
      <c r="L77" s="17"/>
    </row>
    <row r="78" spans="1:12">
      <c r="A78" s="17">
        <v>1989</v>
      </c>
      <c r="B78" s="17">
        <v>0.4</v>
      </c>
      <c r="C78" s="17">
        <v>716.1</v>
      </c>
      <c r="D78" s="17">
        <v>224.8</v>
      </c>
      <c r="E78" s="17">
        <v>216.6</v>
      </c>
      <c r="F78" s="17">
        <v>1.5</v>
      </c>
      <c r="G78" s="17">
        <v>443</v>
      </c>
      <c r="H78" s="17">
        <v>12.2</v>
      </c>
      <c r="I78" s="21">
        <v>1171.5999999999999</v>
      </c>
      <c r="J78" s="21">
        <v>1085</v>
      </c>
      <c r="K78" s="21">
        <v>2256.6</v>
      </c>
      <c r="L78" s="17"/>
    </row>
    <row r="79" spans="1:12">
      <c r="A79" s="17">
        <v>1990</v>
      </c>
      <c r="B79" s="17">
        <v>0.1</v>
      </c>
      <c r="C79" s="17">
        <v>654.29999999999995</v>
      </c>
      <c r="D79" s="17">
        <v>223.7</v>
      </c>
      <c r="E79" s="17">
        <v>168.8</v>
      </c>
      <c r="F79" s="17">
        <v>1.4</v>
      </c>
      <c r="G79" s="17">
        <v>393.9</v>
      </c>
      <c r="H79" s="17">
        <v>16.5</v>
      </c>
      <c r="I79" s="21">
        <v>1064.8</v>
      </c>
      <c r="J79" s="21">
        <v>1087.2</v>
      </c>
      <c r="K79" s="21">
        <v>2151.9</v>
      </c>
      <c r="L79" s="17"/>
    </row>
    <row r="80" spans="1:12">
      <c r="A80" s="17">
        <v>1991</v>
      </c>
      <c r="B80" s="17">
        <v>0.2</v>
      </c>
      <c r="C80" s="17">
        <v>696.3</v>
      </c>
      <c r="D80" s="17">
        <v>201.9</v>
      </c>
      <c r="E80" s="17">
        <v>187.8</v>
      </c>
      <c r="F80" s="17">
        <v>1.3</v>
      </c>
      <c r="G80" s="17">
        <v>391</v>
      </c>
      <c r="H80" s="17">
        <v>16.600000000000001</v>
      </c>
      <c r="I80" s="21">
        <v>1104</v>
      </c>
      <c r="J80" s="21">
        <v>1168.3</v>
      </c>
      <c r="K80" s="21">
        <v>2272.4</v>
      </c>
      <c r="L80" s="17"/>
    </row>
    <row r="81" spans="1:12">
      <c r="A81" s="17">
        <v>1992</v>
      </c>
      <c r="B81" s="17">
        <v>0.1</v>
      </c>
      <c r="C81" s="17">
        <v>724.8</v>
      </c>
      <c r="D81" s="17">
        <v>170.1</v>
      </c>
      <c r="E81" s="17">
        <v>159.1</v>
      </c>
      <c r="F81" s="17">
        <v>1.2</v>
      </c>
      <c r="G81" s="17">
        <v>330.4</v>
      </c>
      <c r="H81" s="17">
        <v>15.9</v>
      </c>
      <c r="I81" s="21">
        <v>1071.0999999999999</v>
      </c>
      <c r="J81" s="21">
        <v>1147.5999999999999</v>
      </c>
      <c r="K81" s="21">
        <v>2218.6999999999998</v>
      </c>
      <c r="L81" s="17"/>
    </row>
    <row r="82" spans="1:12">
      <c r="A82" s="17">
        <v>1993</v>
      </c>
      <c r="B82" s="17">
        <v>0.6</v>
      </c>
      <c r="C82" s="17">
        <v>824.7</v>
      </c>
      <c r="D82" s="17">
        <v>186.9</v>
      </c>
      <c r="E82" s="17">
        <v>192.7</v>
      </c>
      <c r="F82" s="17">
        <v>1.7</v>
      </c>
      <c r="G82" s="17">
        <v>381.3</v>
      </c>
      <c r="H82" s="17">
        <v>8.1</v>
      </c>
      <c r="I82" s="21">
        <v>1214.5999999999999</v>
      </c>
      <c r="J82" s="21">
        <v>1221.9000000000001</v>
      </c>
      <c r="K82" s="21">
        <v>2436.4</v>
      </c>
      <c r="L82" s="17"/>
    </row>
    <row r="83" spans="1:12">
      <c r="A83" s="17">
        <v>1994</v>
      </c>
      <c r="B83" s="17">
        <v>0.6</v>
      </c>
      <c r="C83" s="17">
        <v>804.7</v>
      </c>
      <c r="D83" s="17">
        <v>156.30000000000001</v>
      </c>
      <c r="E83" s="17">
        <v>185.4</v>
      </c>
      <c r="F83" s="17">
        <v>1.2</v>
      </c>
      <c r="G83" s="17">
        <v>342.9</v>
      </c>
      <c r="H83" s="17">
        <v>7.5</v>
      </c>
      <c r="I83" s="21">
        <v>1155.7</v>
      </c>
      <c r="J83" s="21">
        <v>1249.9000000000001</v>
      </c>
      <c r="K83" s="21">
        <v>2405.6</v>
      </c>
      <c r="L83" s="17"/>
    </row>
    <row r="84" spans="1:12">
      <c r="A84" s="17">
        <v>1995</v>
      </c>
      <c r="B84" s="17">
        <v>1.4</v>
      </c>
      <c r="C84" s="17">
        <v>791.3</v>
      </c>
      <c r="D84" s="17">
        <v>131</v>
      </c>
      <c r="E84" s="17">
        <v>184.6</v>
      </c>
      <c r="F84" s="17">
        <v>1</v>
      </c>
      <c r="G84" s="17">
        <v>316.60000000000002</v>
      </c>
      <c r="H84" s="17">
        <v>7.3</v>
      </c>
      <c r="I84" s="21">
        <v>1116.5999999999999</v>
      </c>
      <c r="J84" s="21">
        <v>1298.0999999999999</v>
      </c>
      <c r="K84" s="21">
        <v>2414.6999999999998</v>
      </c>
      <c r="L84" s="17"/>
    </row>
    <row r="85" spans="1:12">
      <c r="A85" s="17">
        <v>1996</v>
      </c>
      <c r="B85" s="17">
        <v>1</v>
      </c>
      <c r="C85" s="17">
        <v>892.7</v>
      </c>
      <c r="D85" s="17">
        <v>153.4</v>
      </c>
      <c r="E85" s="17">
        <v>299.5</v>
      </c>
      <c r="F85" s="17">
        <v>1.4</v>
      </c>
      <c r="G85" s="17">
        <v>454.2</v>
      </c>
      <c r="H85" s="17">
        <v>8.6999999999999993</v>
      </c>
      <c r="I85" s="21">
        <v>1356.7</v>
      </c>
      <c r="J85" s="21">
        <v>1284.8</v>
      </c>
      <c r="K85" s="21">
        <v>2641.5</v>
      </c>
      <c r="L85" s="17"/>
    </row>
    <row r="86" spans="1:12">
      <c r="A86" s="17">
        <v>1997</v>
      </c>
      <c r="B86" s="17">
        <v>1.6</v>
      </c>
      <c r="C86" s="17">
        <v>873.3</v>
      </c>
      <c r="D86" s="17">
        <v>133.30000000000001</v>
      </c>
      <c r="E86" s="17">
        <v>263.7</v>
      </c>
      <c r="F86" s="17">
        <v>1.4</v>
      </c>
      <c r="G86" s="17">
        <v>398.4</v>
      </c>
      <c r="H86" s="17">
        <v>5.8</v>
      </c>
      <c r="I86" s="21">
        <v>1279.0999999999999</v>
      </c>
      <c r="J86" s="21">
        <v>1272.5999999999999</v>
      </c>
      <c r="K86" s="21">
        <v>2551.6999999999998</v>
      </c>
      <c r="L86" s="17"/>
    </row>
    <row r="87" spans="1:12">
      <c r="A87" s="17">
        <v>1998</v>
      </c>
      <c r="B87" s="17">
        <v>1.3</v>
      </c>
      <c r="C87" s="17">
        <v>713.1</v>
      </c>
      <c r="D87" s="17">
        <v>99</v>
      </c>
      <c r="E87" s="17">
        <v>195.9</v>
      </c>
      <c r="F87" s="17">
        <v>2</v>
      </c>
      <c r="G87" s="17">
        <v>296.89999999999998</v>
      </c>
      <c r="H87" s="17">
        <v>4.4000000000000004</v>
      </c>
      <c r="I87" s="21">
        <v>1015.7</v>
      </c>
      <c r="J87" s="21">
        <v>1369</v>
      </c>
      <c r="K87" s="21">
        <v>2384.6999999999998</v>
      </c>
      <c r="L87" s="17"/>
    </row>
    <row r="88" spans="1:12">
      <c r="A88" s="17">
        <v>1999</v>
      </c>
      <c r="B88" s="17">
        <v>1.6</v>
      </c>
      <c r="C88" s="17">
        <v>787.3</v>
      </c>
      <c r="D88" s="17">
        <v>121</v>
      </c>
      <c r="E88" s="17">
        <v>233.5</v>
      </c>
      <c r="F88" s="17">
        <v>1.7</v>
      </c>
      <c r="G88" s="17">
        <v>356.2</v>
      </c>
      <c r="H88" s="17">
        <v>4.7</v>
      </c>
      <c r="I88" s="21">
        <v>1149.8</v>
      </c>
      <c r="J88" s="21">
        <v>1425.7</v>
      </c>
      <c r="K88" s="21">
        <v>2575.5</v>
      </c>
      <c r="L88" s="17"/>
    </row>
    <row r="89" spans="1:12">
      <c r="A89" s="17">
        <v>2000</v>
      </c>
      <c r="B89" s="17">
        <v>1.6</v>
      </c>
      <c r="C89" s="21">
        <v>1020</v>
      </c>
      <c r="D89" s="17">
        <v>156.30000000000001</v>
      </c>
      <c r="E89" s="17">
        <v>288.39999999999998</v>
      </c>
      <c r="F89" s="17">
        <v>2.2999999999999998</v>
      </c>
      <c r="G89" s="17">
        <v>447</v>
      </c>
      <c r="H89" s="17">
        <v>7.5</v>
      </c>
      <c r="I89" s="21">
        <v>1476.1</v>
      </c>
      <c r="J89" s="21">
        <v>1501.6</v>
      </c>
      <c r="K89" s="21">
        <v>2977.7</v>
      </c>
      <c r="L89" s="17"/>
    </row>
    <row r="90" spans="1:12">
      <c r="A90" s="17">
        <v>2001</v>
      </c>
      <c r="B90" s="17">
        <v>1.7</v>
      </c>
      <c r="C90" s="21">
        <v>1097.4000000000001</v>
      </c>
      <c r="D90" s="17">
        <v>173.9</v>
      </c>
      <c r="E90" s="17">
        <v>310.60000000000002</v>
      </c>
      <c r="F90" s="17">
        <v>2.1</v>
      </c>
      <c r="G90" s="17">
        <v>486.6</v>
      </c>
      <c r="H90" s="17">
        <v>9.9</v>
      </c>
      <c r="I90" s="21">
        <v>1595.5</v>
      </c>
      <c r="J90" s="21">
        <v>1612</v>
      </c>
      <c r="K90" s="21">
        <v>3207.6</v>
      </c>
      <c r="L90" s="17"/>
    </row>
    <row r="91" spans="1:12">
      <c r="A91" s="17">
        <v>2002</v>
      </c>
      <c r="B91" s="17">
        <v>1.4</v>
      </c>
      <c r="C91" s="21">
        <v>1008.7</v>
      </c>
      <c r="D91" s="17">
        <v>135.1</v>
      </c>
      <c r="E91" s="17">
        <v>326.7</v>
      </c>
      <c r="F91" s="17">
        <v>1.4</v>
      </c>
      <c r="G91" s="17">
        <v>463.2</v>
      </c>
      <c r="H91" s="17">
        <v>9.1</v>
      </c>
      <c r="I91" s="21">
        <v>1482.4</v>
      </c>
      <c r="J91" s="21">
        <v>1764.6</v>
      </c>
      <c r="K91" s="21">
        <v>3247</v>
      </c>
      <c r="L91" s="17"/>
    </row>
    <row r="92" spans="1:12">
      <c r="A92" s="17">
        <v>2003</v>
      </c>
      <c r="B92" s="17">
        <v>1.9</v>
      </c>
      <c r="C92" s="21">
        <v>1317</v>
      </c>
      <c r="D92" s="17">
        <v>169.5</v>
      </c>
      <c r="E92" s="17">
        <v>338.3</v>
      </c>
      <c r="F92" s="17">
        <v>1.6</v>
      </c>
      <c r="G92" s="17">
        <v>509.4</v>
      </c>
      <c r="H92" s="17">
        <v>11.5</v>
      </c>
      <c r="I92" s="21">
        <v>1839.8</v>
      </c>
      <c r="J92" s="21">
        <v>1853.3</v>
      </c>
      <c r="K92" s="21">
        <v>3693</v>
      </c>
      <c r="L92" s="17"/>
    </row>
    <row r="93" spans="1:12">
      <c r="A93" s="17">
        <v>2004</v>
      </c>
      <c r="B93" s="17">
        <v>1.4</v>
      </c>
      <c r="C93" s="21">
        <v>1373.3</v>
      </c>
      <c r="D93" s="17">
        <v>188.6</v>
      </c>
      <c r="E93" s="17">
        <v>370.3</v>
      </c>
      <c r="F93" s="17">
        <v>2.5</v>
      </c>
      <c r="G93" s="17">
        <v>561.29999999999995</v>
      </c>
      <c r="H93" s="17">
        <v>13.4</v>
      </c>
      <c r="I93" s="21">
        <v>1949.5</v>
      </c>
      <c r="J93" s="21">
        <v>1922.1</v>
      </c>
      <c r="K93" s="21">
        <v>3871.6</v>
      </c>
      <c r="L93" s="17"/>
    </row>
    <row r="94" spans="1:12">
      <c r="A94" s="17">
        <v>2005</v>
      </c>
      <c r="B94" s="17">
        <v>2.9</v>
      </c>
      <c r="C94" s="21">
        <v>1565.4</v>
      </c>
      <c r="D94" s="17">
        <v>232</v>
      </c>
      <c r="E94" s="17">
        <v>429.9</v>
      </c>
      <c r="F94" s="17">
        <v>2.4</v>
      </c>
      <c r="G94" s="17">
        <v>664.3</v>
      </c>
      <c r="H94" s="17">
        <v>54.5</v>
      </c>
      <c r="I94" s="21">
        <v>2287.1</v>
      </c>
      <c r="J94" s="21">
        <v>2170.5</v>
      </c>
      <c r="K94" s="21">
        <v>4457.6000000000004</v>
      </c>
      <c r="L94" s="17"/>
    </row>
    <row r="95" spans="1:12">
      <c r="A95" s="17">
        <v>2006</v>
      </c>
      <c r="B95" s="17">
        <v>0.3</v>
      </c>
      <c r="C95" s="21">
        <v>1467.3</v>
      </c>
      <c r="D95" s="17">
        <v>239.6</v>
      </c>
      <c r="E95" s="17">
        <v>414.7</v>
      </c>
      <c r="F95" s="17">
        <v>3</v>
      </c>
      <c r="G95" s="17">
        <v>657.3</v>
      </c>
      <c r="H95" s="17">
        <v>55.7</v>
      </c>
      <c r="I95" s="21">
        <v>2180.6</v>
      </c>
      <c r="J95" s="21">
        <v>2288.8000000000002</v>
      </c>
      <c r="K95" s="21">
        <v>4469.3999999999996</v>
      </c>
      <c r="L95" s="17"/>
    </row>
    <row r="96" spans="1:12">
      <c r="A96" s="17">
        <v>2007</v>
      </c>
      <c r="B96" s="17">
        <v>0.7</v>
      </c>
      <c r="C96" s="21">
        <v>1576.5</v>
      </c>
      <c r="D96" s="17">
        <v>224.5</v>
      </c>
      <c r="E96" s="17">
        <v>478.7</v>
      </c>
      <c r="F96" s="17">
        <v>1.7</v>
      </c>
      <c r="G96" s="17">
        <v>704.9</v>
      </c>
      <c r="H96" s="17">
        <v>68</v>
      </c>
      <c r="I96" s="21">
        <v>2350.1999999999998</v>
      </c>
      <c r="J96" s="21">
        <v>2431</v>
      </c>
      <c r="K96" s="21">
        <v>4781.2</v>
      </c>
      <c r="L96" s="17"/>
    </row>
    <row r="97" spans="1:12">
      <c r="A97" s="17">
        <v>2008</v>
      </c>
      <c r="B97" s="17"/>
      <c r="C97" s="21">
        <v>1800.8</v>
      </c>
      <c r="D97" s="17">
        <v>280.5</v>
      </c>
      <c r="E97" s="17">
        <v>660.4</v>
      </c>
      <c r="F97" s="17">
        <v>1.2</v>
      </c>
      <c r="G97" s="17">
        <v>942.2</v>
      </c>
      <c r="H97" s="17">
        <v>93.8</v>
      </c>
      <c r="I97" s="21">
        <v>2836.8</v>
      </c>
      <c r="J97" s="21">
        <v>2529.6</v>
      </c>
      <c r="K97" s="21">
        <v>5366.4</v>
      </c>
      <c r="L97" s="17"/>
    </row>
    <row r="98" spans="1:12">
      <c r="A98" s="17">
        <v>2009</v>
      </c>
      <c r="B98" s="17"/>
      <c r="C98" s="21">
        <v>1433</v>
      </c>
      <c r="D98" s="17">
        <v>115.4</v>
      </c>
      <c r="E98" s="17">
        <v>501.2</v>
      </c>
      <c r="F98" s="17">
        <v>3.6</v>
      </c>
      <c r="G98" s="17">
        <v>620.20000000000005</v>
      </c>
      <c r="H98" s="17">
        <v>52.3</v>
      </c>
      <c r="I98" s="21">
        <v>2105.5</v>
      </c>
      <c r="J98" s="21">
        <v>2556.6999999999998</v>
      </c>
      <c r="K98" s="21">
        <v>4662.2</v>
      </c>
      <c r="L98" s="17"/>
    </row>
    <row r="99" spans="1:12">
      <c r="A99" s="17">
        <v>2010</v>
      </c>
      <c r="B99" s="17"/>
      <c r="C99" s="21">
        <v>1278.2</v>
      </c>
      <c r="D99" s="17">
        <v>126.4</v>
      </c>
      <c r="E99" s="17">
        <v>474.2</v>
      </c>
      <c r="F99" s="17">
        <v>3.8</v>
      </c>
      <c r="G99" s="17">
        <v>604.4</v>
      </c>
      <c r="H99" s="17">
        <v>66.2</v>
      </c>
      <c r="I99" s="21">
        <v>1948.8</v>
      </c>
      <c r="J99" s="21">
        <v>2820.6</v>
      </c>
      <c r="K99" s="21">
        <v>4769.3999999999996</v>
      </c>
      <c r="L99" s="17"/>
    </row>
    <row r="100" spans="1:12">
      <c r="A100" s="17">
        <v>2011</v>
      </c>
      <c r="B100" s="17"/>
      <c r="C100" s="21">
        <v>1264.7</v>
      </c>
      <c r="D100" s="17">
        <v>147.4</v>
      </c>
      <c r="E100" s="17">
        <v>500.1</v>
      </c>
      <c r="F100" s="17">
        <v>5.9</v>
      </c>
      <c r="G100" s="17">
        <v>653.29999999999995</v>
      </c>
      <c r="H100" s="17">
        <v>77.2</v>
      </c>
      <c r="I100" s="21">
        <v>1995.2</v>
      </c>
      <c r="J100" s="21">
        <v>2884.5</v>
      </c>
      <c r="K100" s="21">
        <v>4879.7</v>
      </c>
      <c r="L100" s="17"/>
    </row>
    <row r="101" spans="1:12">
      <c r="A101" s="17">
        <v>2012</v>
      </c>
      <c r="B101" s="17"/>
      <c r="C101" s="21">
        <v>1043.4000000000001</v>
      </c>
      <c r="D101" s="17">
        <v>111.9</v>
      </c>
      <c r="E101" s="17">
        <v>343</v>
      </c>
      <c r="F101" s="17">
        <v>1.1000000000000001</v>
      </c>
      <c r="G101" s="17">
        <v>456</v>
      </c>
      <c r="H101" s="17">
        <v>71.900000000000006</v>
      </c>
      <c r="I101" s="21">
        <v>1571.2</v>
      </c>
      <c r="J101" s="21">
        <v>2905.4</v>
      </c>
      <c r="K101" s="21">
        <v>4476.7</v>
      </c>
      <c r="L101" s="17"/>
    </row>
    <row r="102" spans="1:12">
      <c r="A102" s="17">
        <v>2013</v>
      </c>
      <c r="B102" s="17"/>
      <c r="C102" s="21">
        <v>1236.8</v>
      </c>
      <c r="D102" s="17">
        <v>128.80000000000001</v>
      </c>
      <c r="E102" s="17">
        <v>457.7</v>
      </c>
      <c r="F102" s="17">
        <v>1.6</v>
      </c>
      <c r="G102" s="17">
        <v>588.1</v>
      </c>
      <c r="H102" s="17">
        <v>91.8</v>
      </c>
      <c r="I102" s="21">
        <v>1916.8</v>
      </c>
      <c r="J102" s="21">
        <v>2993.1</v>
      </c>
      <c r="K102" s="21">
        <v>4909.8999999999996</v>
      </c>
      <c r="L102" s="17"/>
    </row>
    <row r="103" spans="1:12">
      <c r="A103" s="17">
        <v>2014</v>
      </c>
      <c r="B103" s="17"/>
      <c r="C103" s="21">
        <v>1582.3</v>
      </c>
      <c r="D103" s="17">
        <v>144.4</v>
      </c>
      <c r="E103" s="17">
        <v>667.8</v>
      </c>
      <c r="F103" s="17">
        <v>3</v>
      </c>
      <c r="G103" s="17">
        <v>815.2</v>
      </c>
      <c r="H103" s="17">
        <v>90.6</v>
      </c>
      <c r="I103" s="21">
        <v>2488.1</v>
      </c>
      <c r="J103" s="21">
        <v>2996.2</v>
      </c>
      <c r="K103" s="21">
        <v>5484.3</v>
      </c>
      <c r="L103" s="17"/>
    </row>
    <row r="104" spans="1:12">
      <c r="A104" s="17">
        <v>2015</v>
      </c>
      <c r="B104" s="17"/>
      <c r="C104" s="21">
        <v>1083.3</v>
      </c>
      <c r="D104" s="17">
        <v>79.5</v>
      </c>
      <c r="E104" s="17">
        <v>353.9</v>
      </c>
      <c r="F104" s="17">
        <v>0.9</v>
      </c>
      <c r="G104" s="17">
        <v>434.3</v>
      </c>
      <c r="H104" s="17">
        <v>78.2</v>
      </c>
      <c r="I104" s="21">
        <v>1595.8</v>
      </c>
      <c r="J104" s="21">
        <v>2994.4</v>
      </c>
      <c r="K104" s="21">
        <v>4590.2</v>
      </c>
      <c r="L104" s="17"/>
    </row>
    <row r="105" spans="1:12">
      <c r="A105" s="17">
        <v>2016</v>
      </c>
      <c r="B105" s="17"/>
      <c r="C105" s="21">
        <v>1012.4</v>
      </c>
      <c r="D105" s="17">
        <v>63.1</v>
      </c>
      <c r="E105" s="17">
        <v>291.3</v>
      </c>
      <c r="F105" s="17">
        <v>1.1000000000000001</v>
      </c>
      <c r="G105" s="17">
        <v>355.5</v>
      </c>
      <c r="H105" s="17">
        <v>57.3</v>
      </c>
      <c r="I105" s="21">
        <v>1425.2</v>
      </c>
      <c r="J105" s="21">
        <v>3069.4</v>
      </c>
      <c r="K105" s="21">
        <v>4494.6000000000004</v>
      </c>
      <c r="L105" s="17"/>
    </row>
    <row r="106" spans="1:12">
      <c r="A106" s="17">
        <v>2017</v>
      </c>
      <c r="B106" s="17"/>
      <c r="C106" s="21">
        <v>1100.5999999999999</v>
      </c>
      <c r="D106" s="17">
        <v>71</v>
      </c>
      <c r="E106" s="17">
        <v>373.1</v>
      </c>
      <c r="F106" s="17">
        <v>0.8</v>
      </c>
      <c r="G106" s="17">
        <v>444.9</v>
      </c>
      <c r="H106" s="17">
        <v>62.6</v>
      </c>
      <c r="I106" s="21">
        <v>1608.1</v>
      </c>
      <c r="J106" s="21">
        <v>3046</v>
      </c>
      <c r="K106" s="21">
        <v>4654.1000000000004</v>
      </c>
      <c r="L106" s="17"/>
    </row>
    <row r="107" spans="1:12">
      <c r="A107" s="17">
        <v>2018</v>
      </c>
      <c r="B107" s="17"/>
      <c r="C107" s="21">
        <v>1161.9000000000001</v>
      </c>
      <c r="D107" s="17">
        <v>95.3</v>
      </c>
      <c r="E107" s="17">
        <v>418.7</v>
      </c>
      <c r="F107" s="17">
        <v>1.4</v>
      </c>
      <c r="G107" s="17">
        <v>515.4</v>
      </c>
      <c r="H107" s="17">
        <v>84.1</v>
      </c>
      <c r="I107" s="21">
        <v>1761.4</v>
      </c>
      <c r="J107" s="21">
        <v>3146.1</v>
      </c>
      <c r="K107" s="21">
        <v>4907.5</v>
      </c>
      <c r="L107" s="17"/>
    </row>
    <row r="108" spans="1:12">
      <c r="A108" s="17">
        <v>2019</v>
      </c>
      <c r="B108" s="17"/>
      <c r="C108" s="21">
        <v>1164.2</v>
      </c>
      <c r="D108" s="17">
        <v>87.8</v>
      </c>
      <c r="E108" s="17">
        <v>501</v>
      </c>
      <c r="F108" s="17">
        <v>1.8</v>
      </c>
      <c r="G108" s="17">
        <v>590.5</v>
      </c>
      <c r="H108" s="17">
        <v>79.3</v>
      </c>
      <c r="I108" s="21">
        <v>1834.1</v>
      </c>
      <c r="J108" s="21">
        <v>3118</v>
      </c>
      <c r="K108" s="21">
        <v>4952.1000000000004</v>
      </c>
      <c r="L108" s="17"/>
    </row>
    <row r="109" spans="1:12">
      <c r="A109" s="17">
        <v>2020</v>
      </c>
      <c r="B109" s="17"/>
      <c r="C109" s="21">
        <v>1040.5999999999999</v>
      </c>
      <c r="D109" s="17">
        <v>55.2</v>
      </c>
      <c r="E109" s="17">
        <v>417.2</v>
      </c>
      <c r="F109" s="17">
        <v>1</v>
      </c>
      <c r="G109" s="17">
        <v>473.4</v>
      </c>
      <c r="H109" s="17">
        <v>55</v>
      </c>
      <c r="I109" s="21">
        <v>1569.1</v>
      </c>
      <c r="J109" s="21">
        <v>3271.8</v>
      </c>
      <c r="K109" s="21">
        <v>4840.8</v>
      </c>
      <c r="L109" s="17" t="s">
        <v>257</v>
      </c>
    </row>
    <row r="110" spans="1:12">
      <c r="A110" s="18">
        <v>2021</v>
      </c>
      <c r="B110" s="18"/>
      <c r="C110" s="26">
        <v>1289.3</v>
      </c>
      <c r="D110" s="18">
        <v>84.7</v>
      </c>
      <c r="E110" s="18">
        <v>634.6</v>
      </c>
      <c r="F110" s="18">
        <v>1.3</v>
      </c>
      <c r="G110" s="18">
        <v>720.6</v>
      </c>
      <c r="H110" s="18">
        <v>63.5</v>
      </c>
      <c r="I110" s="26">
        <v>2073.4</v>
      </c>
      <c r="J110" s="26">
        <v>3320.2</v>
      </c>
      <c r="K110" s="26">
        <v>5393.7</v>
      </c>
      <c r="L110" s="24"/>
    </row>
  </sheetData>
  <mergeCells count="10">
    <mergeCell ref="B5:L5"/>
    <mergeCell ref="B58:L58"/>
    <mergeCell ref="A2:A5"/>
    <mergeCell ref="B2:I2"/>
    <mergeCell ref="J2:J4"/>
    <mergeCell ref="K2:L4"/>
    <mergeCell ref="B3:B4"/>
    <mergeCell ref="C3:C4"/>
    <mergeCell ref="D3:G3"/>
    <mergeCell ref="I3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415E8-AD7C-4D0C-B6D2-982C6C68F3E2}">
  <dimension ref="A1:L110"/>
  <sheetViews>
    <sheetView workbookViewId="0"/>
  </sheetViews>
  <sheetFormatPr defaultRowHeight="15"/>
  <sheetData>
    <row r="1" spans="1:12" ht="21">
      <c r="A1" s="27" t="s">
        <v>264</v>
      </c>
    </row>
    <row r="2" spans="1:12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14"/>
      <c r="J2" s="115" t="s">
        <v>245</v>
      </c>
      <c r="K2" s="116" t="s">
        <v>246</v>
      </c>
      <c r="L2" s="109"/>
    </row>
    <row r="3" spans="1:12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14" t="s">
        <v>250</v>
      </c>
      <c r="I3" s="115" t="s">
        <v>251</v>
      </c>
      <c r="J3" s="104"/>
      <c r="K3" s="110"/>
      <c r="L3" s="111"/>
    </row>
    <row r="4" spans="1:12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14" t="s">
        <v>254</v>
      </c>
      <c r="I4" s="105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1.55</v>
      </c>
      <c r="C6" s="16">
        <v>1.0900000000000001</v>
      </c>
      <c r="D6" s="16">
        <v>1.26</v>
      </c>
      <c r="E6" s="16">
        <v>1.99</v>
      </c>
      <c r="F6" s="16">
        <v>1.52</v>
      </c>
      <c r="G6" s="16">
        <v>1.54</v>
      </c>
      <c r="H6" s="16">
        <v>0.61</v>
      </c>
      <c r="I6" s="16">
        <v>1.28</v>
      </c>
      <c r="J6" s="16">
        <v>7.3</v>
      </c>
      <c r="K6" s="16">
        <v>2.14</v>
      </c>
      <c r="L6" s="16"/>
    </row>
    <row r="7" spans="1:12">
      <c r="A7" s="17">
        <v>1971</v>
      </c>
      <c r="B7" s="17">
        <v>1.1399999999999999</v>
      </c>
      <c r="C7" s="17">
        <v>1.18</v>
      </c>
      <c r="D7" s="17">
        <v>1.3</v>
      </c>
      <c r="E7" s="17">
        <v>1.92</v>
      </c>
      <c r="F7" s="17">
        <v>1.54</v>
      </c>
      <c r="G7" s="17">
        <v>1.53</v>
      </c>
      <c r="H7" s="17">
        <v>0.64</v>
      </c>
      <c r="I7" s="17">
        <v>1.32</v>
      </c>
      <c r="J7" s="17">
        <v>7.53</v>
      </c>
      <c r="K7" s="17">
        <v>2.2200000000000002</v>
      </c>
      <c r="L7" s="17"/>
    </row>
    <row r="8" spans="1:12">
      <c r="A8" s="17">
        <v>1972</v>
      </c>
      <c r="B8" s="17">
        <v>1.04</v>
      </c>
      <c r="C8" s="17">
        <v>1.23</v>
      </c>
      <c r="D8" s="17">
        <v>1.3</v>
      </c>
      <c r="E8" s="17">
        <v>2.04</v>
      </c>
      <c r="F8" s="17">
        <v>1.57</v>
      </c>
      <c r="G8" s="17">
        <v>1.58</v>
      </c>
      <c r="H8" s="17">
        <v>0.64</v>
      </c>
      <c r="I8" s="17">
        <v>1.37</v>
      </c>
      <c r="J8" s="17">
        <v>7.86</v>
      </c>
      <c r="K8" s="17">
        <v>2.33</v>
      </c>
      <c r="L8" s="17"/>
    </row>
    <row r="9" spans="1:12">
      <c r="A9" s="17">
        <v>1973</v>
      </c>
      <c r="B9" s="17">
        <v>1.1299999999999999</v>
      </c>
      <c r="C9" s="17">
        <v>1.3</v>
      </c>
      <c r="D9" s="17">
        <v>1.62</v>
      </c>
      <c r="E9" s="17">
        <v>3.69</v>
      </c>
      <c r="F9" s="17">
        <v>1.79</v>
      </c>
      <c r="G9" s="17">
        <v>2.34</v>
      </c>
      <c r="H9" s="17">
        <v>0.74</v>
      </c>
      <c r="I9" s="17">
        <v>1.74</v>
      </c>
      <c r="J9" s="17">
        <v>7.97</v>
      </c>
      <c r="K9" s="17">
        <v>2.71</v>
      </c>
      <c r="L9" s="17"/>
    </row>
    <row r="10" spans="1:12">
      <c r="A10" s="17">
        <v>1974</v>
      </c>
      <c r="B10" s="17">
        <v>3.23</v>
      </c>
      <c r="C10" s="17">
        <v>1.41</v>
      </c>
      <c r="D10" s="17">
        <v>2.52</v>
      </c>
      <c r="E10" s="17">
        <v>3.5</v>
      </c>
      <c r="F10" s="17">
        <v>2.77</v>
      </c>
      <c r="G10" s="17">
        <v>2.87</v>
      </c>
      <c r="H10" s="17">
        <v>1.1399999999999999</v>
      </c>
      <c r="I10" s="17">
        <v>1.99</v>
      </c>
      <c r="J10" s="17">
        <v>8.94</v>
      </c>
      <c r="K10" s="17">
        <v>3.05</v>
      </c>
      <c r="L10" s="17"/>
    </row>
    <row r="11" spans="1:12">
      <c r="A11" s="17">
        <v>1975</v>
      </c>
      <c r="B11" s="17">
        <v>3.04</v>
      </c>
      <c r="C11" s="17">
        <v>1.57</v>
      </c>
      <c r="D11" s="17">
        <v>2.5499999999999998</v>
      </c>
      <c r="E11" s="17">
        <v>4.22</v>
      </c>
      <c r="F11" s="17">
        <v>2.91</v>
      </c>
      <c r="G11" s="17">
        <v>3.14</v>
      </c>
      <c r="H11" s="17">
        <v>1.2</v>
      </c>
      <c r="I11" s="17">
        <v>2.16</v>
      </c>
      <c r="J11" s="17">
        <v>9.9</v>
      </c>
      <c r="K11" s="17">
        <v>3.37</v>
      </c>
      <c r="L11" s="17"/>
    </row>
    <row r="12" spans="1:12">
      <c r="A12" s="17">
        <v>1976</v>
      </c>
      <c r="B12" s="17">
        <v>2.98</v>
      </c>
      <c r="C12" s="17">
        <v>1.74</v>
      </c>
      <c r="D12" s="17">
        <v>2.8</v>
      </c>
      <c r="E12" s="17">
        <v>4.66</v>
      </c>
      <c r="F12" s="17">
        <v>3.16</v>
      </c>
      <c r="G12" s="17">
        <v>3.38</v>
      </c>
      <c r="H12" s="17">
        <v>1.28</v>
      </c>
      <c r="I12" s="17">
        <v>2.44</v>
      </c>
      <c r="J12" s="17">
        <v>10.51</v>
      </c>
      <c r="K12" s="17">
        <v>3.72</v>
      </c>
      <c r="L12" s="17"/>
    </row>
    <row r="13" spans="1:12">
      <c r="A13" s="17">
        <v>1977</v>
      </c>
      <c r="B13" s="17">
        <v>3.01</v>
      </c>
      <c r="C13" s="17">
        <v>2.14</v>
      </c>
      <c r="D13" s="17">
        <v>3.2</v>
      </c>
      <c r="E13" s="17">
        <v>4.72</v>
      </c>
      <c r="F13" s="17">
        <v>3.69</v>
      </c>
      <c r="G13" s="17">
        <v>3.67</v>
      </c>
      <c r="H13" s="17">
        <v>1.45</v>
      </c>
      <c r="I13" s="17">
        <v>2.78</v>
      </c>
      <c r="J13" s="17">
        <v>11.57</v>
      </c>
      <c r="K13" s="17">
        <v>4.2300000000000004</v>
      </c>
      <c r="L13" s="17"/>
    </row>
    <row r="14" spans="1:12">
      <c r="A14" s="17">
        <v>1978</v>
      </c>
      <c r="B14" s="17">
        <v>3.88</v>
      </c>
      <c r="C14" s="17">
        <v>2.41</v>
      </c>
      <c r="D14" s="17">
        <v>3.45</v>
      </c>
      <c r="E14" s="17">
        <v>4.79</v>
      </c>
      <c r="F14" s="17">
        <v>3.92</v>
      </c>
      <c r="G14" s="17">
        <v>3.8</v>
      </c>
      <c r="H14" s="17">
        <v>1.53</v>
      </c>
      <c r="I14" s="17">
        <v>2.94</v>
      </c>
      <c r="J14" s="17">
        <v>12.34</v>
      </c>
      <c r="K14" s="17">
        <v>4.5999999999999996</v>
      </c>
      <c r="L14" s="17"/>
    </row>
    <row r="15" spans="1:12">
      <c r="A15" s="17">
        <v>1979</v>
      </c>
      <c r="B15" s="17">
        <v>4.17</v>
      </c>
      <c r="C15" s="17">
        <v>2.88</v>
      </c>
      <c r="D15" s="17">
        <v>5.22</v>
      </c>
      <c r="E15" s="17">
        <v>5.96</v>
      </c>
      <c r="F15" s="17">
        <v>5.41</v>
      </c>
      <c r="G15" s="17">
        <v>5.39</v>
      </c>
      <c r="H15" s="17">
        <v>2.2000000000000002</v>
      </c>
      <c r="I15" s="17">
        <v>3.68</v>
      </c>
      <c r="J15" s="17">
        <v>12.61</v>
      </c>
      <c r="K15" s="17">
        <v>5.34</v>
      </c>
      <c r="L15" s="17"/>
    </row>
    <row r="16" spans="1:12">
      <c r="A16" s="17">
        <v>1980</v>
      </c>
      <c r="B16" s="17">
        <v>4.32</v>
      </c>
      <c r="C16" s="17">
        <v>3.24</v>
      </c>
      <c r="D16" s="17">
        <v>7.2</v>
      </c>
      <c r="E16" s="17">
        <v>7.34</v>
      </c>
      <c r="F16" s="17">
        <v>8.02</v>
      </c>
      <c r="G16" s="17">
        <v>7.25</v>
      </c>
      <c r="H16" s="17">
        <v>3.06</v>
      </c>
      <c r="I16" s="17">
        <v>4.47</v>
      </c>
      <c r="J16" s="17">
        <v>16.059999999999999</v>
      </c>
      <c r="K16" s="17">
        <v>6.87</v>
      </c>
      <c r="L16" s="17"/>
    </row>
    <row r="17" spans="1:12">
      <c r="A17" s="17">
        <v>1981</v>
      </c>
      <c r="B17" s="17">
        <v>3.53</v>
      </c>
      <c r="C17" s="17">
        <v>4.1100000000000003</v>
      </c>
      <c r="D17" s="17">
        <v>8.5399999999999991</v>
      </c>
      <c r="E17" s="17">
        <v>7.37</v>
      </c>
      <c r="F17" s="17">
        <v>9.82</v>
      </c>
      <c r="G17" s="17">
        <v>8.24</v>
      </c>
      <c r="H17" s="17">
        <v>3.77</v>
      </c>
      <c r="I17" s="17">
        <v>5.28</v>
      </c>
      <c r="J17" s="17">
        <v>17.29</v>
      </c>
      <c r="K17" s="17">
        <v>8.09</v>
      </c>
      <c r="L17" s="17"/>
    </row>
    <row r="18" spans="1:12">
      <c r="A18" s="17">
        <v>1982</v>
      </c>
      <c r="B18" s="17">
        <v>5.14</v>
      </c>
      <c r="C18" s="17">
        <v>4.9400000000000004</v>
      </c>
      <c r="D18" s="17">
        <v>8.3000000000000007</v>
      </c>
      <c r="E18" s="17">
        <v>9.19</v>
      </c>
      <c r="F18" s="17">
        <v>9.82</v>
      </c>
      <c r="G18" s="17">
        <v>8.5399999999999991</v>
      </c>
      <c r="H18" s="17">
        <v>3.66</v>
      </c>
      <c r="I18" s="17">
        <v>6.01</v>
      </c>
      <c r="J18" s="17">
        <v>18.37</v>
      </c>
      <c r="K18" s="17">
        <v>8.66</v>
      </c>
      <c r="L18" s="17"/>
    </row>
    <row r="19" spans="1:12">
      <c r="A19" s="17">
        <v>1983</v>
      </c>
      <c r="B19" s="17">
        <v>4.53</v>
      </c>
      <c r="C19" s="17">
        <v>5.77</v>
      </c>
      <c r="D19" s="17">
        <v>7.88</v>
      </c>
      <c r="E19" s="17">
        <v>8.7100000000000009</v>
      </c>
      <c r="F19" s="17">
        <v>7.84</v>
      </c>
      <c r="G19" s="17">
        <v>8.2200000000000006</v>
      </c>
      <c r="H19" s="17">
        <v>3.54</v>
      </c>
      <c r="I19" s="17">
        <v>6.31</v>
      </c>
      <c r="J19" s="17">
        <v>19.41</v>
      </c>
      <c r="K19" s="17">
        <v>9.6199999999999992</v>
      </c>
      <c r="L19" s="17"/>
    </row>
    <row r="20" spans="1:12">
      <c r="A20" s="17">
        <v>1984</v>
      </c>
      <c r="B20" s="17">
        <v>5.09</v>
      </c>
      <c r="C20" s="17">
        <v>5.98</v>
      </c>
      <c r="D20" s="17">
        <v>7.96</v>
      </c>
      <c r="E20" s="17">
        <v>8.6999999999999993</v>
      </c>
      <c r="F20" s="17">
        <v>7.4</v>
      </c>
      <c r="G20" s="17">
        <v>8.15</v>
      </c>
      <c r="H20" s="17">
        <v>3.6</v>
      </c>
      <c r="I20" s="17">
        <v>6.44</v>
      </c>
      <c r="J20" s="17">
        <v>18.89</v>
      </c>
      <c r="K20" s="17">
        <v>9.4600000000000009</v>
      </c>
      <c r="L20" s="17"/>
    </row>
    <row r="21" spans="1:12">
      <c r="A21" s="17">
        <v>1985</v>
      </c>
      <c r="B21" s="17">
        <v>4.0999999999999996</v>
      </c>
      <c r="C21" s="17">
        <v>5.78</v>
      </c>
      <c r="D21" s="17">
        <v>7.79</v>
      </c>
      <c r="E21" s="17">
        <v>7.79</v>
      </c>
      <c r="F21" s="17">
        <v>8</v>
      </c>
      <c r="G21" s="17">
        <v>7.79</v>
      </c>
      <c r="H21" s="17">
        <v>3.46</v>
      </c>
      <c r="I21" s="17">
        <v>6.18</v>
      </c>
      <c r="J21" s="17">
        <v>19.010000000000002</v>
      </c>
      <c r="K21" s="17">
        <v>9.24</v>
      </c>
      <c r="L21" s="17"/>
    </row>
    <row r="22" spans="1:12">
      <c r="A22" s="17">
        <v>1986</v>
      </c>
      <c r="B22" s="17">
        <v>3.89</v>
      </c>
      <c r="C22" s="17">
        <v>5.28</v>
      </c>
      <c r="D22" s="17">
        <v>6.05</v>
      </c>
      <c r="E22" s="17">
        <v>7.53</v>
      </c>
      <c r="F22" s="17">
        <v>9.81</v>
      </c>
      <c r="G22" s="17">
        <v>6.56</v>
      </c>
      <c r="H22" s="17">
        <v>2.78</v>
      </c>
      <c r="I22" s="17">
        <v>5.54</v>
      </c>
      <c r="J22" s="17">
        <v>19.41</v>
      </c>
      <c r="K22" s="17">
        <v>8.8800000000000008</v>
      </c>
      <c r="L22" s="17"/>
    </row>
    <row r="23" spans="1:12">
      <c r="A23" s="17">
        <v>1987</v>
      </c>
      <c r="B23" s="17">
        <v>3.81</v>
      </c>
      <c r="C23" s="17">
        <v>4.58</v>
      </c>
      <c r="D23" s="17">
        <v>5.7</v>
      </c>
      <c r="E23" s="17">
        <v>7.4</v>
      </c>
      <c r="F23" s="17">
        <v>8.77</v>
      </c>
      <c r="G23" s="17">
        <v>6.24</v>
      </c>
      <c r="H23" s="17">
        <v>2.65</v>
      </c>
      <c r="I23" s="17">
        <v>5</v>
      </c>
      <c r="J23" s="17">
        <v>19.38</v>
      </c>
      <c r="K23" s="17">
        <v>8.85</v>
      </c>
      <c r="L23" s="17"/>
    </row>
    <row r="24" spans="1:12">
      <c r="A24" s="17">
        <v>1988</v>
      </c>
      <c r="B24" s="17">
        <v>3.51</v>
      </c>
      <c r="C24" s="17">
        <v>4.6100000000000003</v>
      </c>
      <c r="D24" s="17">
        <v>5.62</v>
      </c>
      <c r="E24" s="17">
        <v>7.03</v>
      </c>
      <c r="F24" s="17">
        <v>10.37</v>
      </c>
      <c r="G24" s="17">
        <v>6.11</v>
      </c>
      <c r="H24" s="17">
        <v>2.67</v>
      </c>
      <c r="I24" s="17">
        <v>4.95</v>
      </c>
      <c r="J24" s="17">
        <v>19.82</v>
      </c>
      <c r="K24" s="17">
        <v>8.68</v>
      </c>
      <c r="L24" s="17"/>
    </row>
    <row r="25" spans="1:12">
      <c r="A25" s="17">
        <v>1989</v>
      </c>
      <c r="B25" s="17">
        <v>3.49</v>
      </c>
      <c r="C25" s="17">
        <v>4.55</v>
      </c>
      <c r="D25" s="17">
        <v>6.3</v>
      </c>
      <c r="E25" s="17">
        <v>10.029999999999999</v>
      </c>
      <c r="F25" s="17">
        <v>9.1199999999999992</v>
      </c>
      <c r="G25" s="17">
        <v>7.43</v>
      </c>
      <c r="H25" s="17">
        <v>2.95</v>
      </c>
      <c r="I25" s="17">
        <v>5.29</v>
      </c>
      <c r="J25" s="17">
        <v>19.71</v>
      </c>
      <c r="K25" s="17">
        <v>8.65</v>
      </c>
      <c r="L25" s="17"/>
    </row>
    <row r="26" spans="1:12">
      <c r="A26" s="17">
        <v>1990</v>
      </c>
      <c r="B26" s="17">
        <v>3.46</v>
      </c>
      <c r="C26" s="17">
        <v>4.6100000000000003</v>
      </c>
      <c r="D26" s="17">
        <v>7.75</v>
      </c>
      <c r="E26" s="17">
        <v>8.35</v>
      </c>
      <c r="F26" s="17">
        <v>8.35</v>
      </c>
      <c r="G26" s="17">
        <v>7.96</v>
      </c>
      <c r="H26" s="17">
        <v>3.56</v>
      </c>
      <c r="I26" s="17">
        <v>5.36</v>
      </c>
      <c r="J26" s="17">
        <v>19.940000000000001</v>
      </c>
      <c r="K26" s="17">
        <v>9.1300000000000008</v>
      </c>
      <c r="L26" s="17"/>
    </row>
    <row r="27" spans="1:12">
      <c r="A27" s="17">
        <v>1991</v>
      </c>
      <c r="B27" s="17">
        <v>3.81</v>
      </c>
      <c r="C27" s="17">
        <v>4.47</v>
      </c>
      <c r="D27" s="17">
        <v>6.96</v>
      </c>
      <c r="E27" s="17">
        <v>7.42</v>
      </c>
      <c r="F27" s="17">
        <v>8.73</v>
      </c>
      <c r="G27" s="17">
        <v>7.13</v>
      </c>
      <c r="H27" s="17">
        <v>3.41</v>
      </c>
      <c r="I27" s="17">
        <v>5.05</v>
      </c>
      <c r="J27" s="17">
        <v>20.27</v>
      </c>
      <c r="K27" s="17">
        <v>8.8800000000000008</v>
      </c>
      <c r="L27" s="17"/>
    </row>
    <row r="28" spans="1:12">
      <c r="A28" s="17">
        <v>1992</v>
      </c>
      <c r="B28" s="17">
        <v>3.47</v>
      </c>
      <c r="C28" s="17">
        <v>4.8</v>
      </c>
      <c r="D28" s="17">
        <v>6.29</v>
      </c>
      <c r="E28" s="17">
        <v>8.3699999999999992</v>
      </c>
      <c r="F28" s="17">
        <v>7.23</v>
      </c>
      <c r="G28" s="17">
        <v>7.15</v>
      </c>
      <c r="H28" s="17">
        <v>3.12</v>
      </c>
      <c r="I28" s="17">
        <v>5.28</v>
      </c>
      <c r="J28" s="17">
        <v>20.54</v>
      </c>
      <c r="K28" s="17">
        <v>9.08</v>
      </c>
      <c r="L28" s="17"/>
    </row>
    <row r="29" spans="1:12">
      <c r="A29" s="17">
        <v>1993</v>
      </c>
      <c r="B29" s="17">
        <v>3.28</v>
      </c>
      <c r="C29" s="17">
        <v>5.25</v>
      </c>
      <c r="D29" s="17">
        <v>6.36</v>
      </c>
      <c r="E29" s="17">
        <v>8.24</v>
      </c>
      <c r="F29" s="17">
        <v>6.37</v>
      </c>
      <c r="G29" s="17">
        <v>7.25</v>
      </c>
      <c r="H29" s="17">
        <v>3.05</v>
      </c>
      <c r="I29" s="17">
        <v>5.64</v>
      </c>
      <c r="J29" s="17">
        <v>20.77</v>
      </c>
      <c r="K29" s="17">
        <v>9.34</v>
      </c>
      <c r="L29" s="17"/>
    </row>
    <row r="30" spans="1:12">
      <c r="A30" s="17">
        <v>1994</v>
      </c>
      <c r="B30" s="17">
        <v>3.28</v>
      </c>
      <c r="C30" s="17">
        <v>5.13</v>
      </c>
      <c r="D30" s="17">
        <v>6.17</v>
      </c>
      <c r="E30" s="17">
        <v>8.11</v>
      </c>
      <c r="F30" s="17">
        <v>6.09</v>
      </c>
      <c r="G30" s="17">
        <v>7.1</v>
      </c>
      <c r="H30" s="17">
        <v>2.96</v>
      </c>
      <c r="I30" s="17">
        <v>5.51</v>
      </c>
      <c r="J30" s="17">
        <v>20.99</v>
      </c>
      <c r="K30" s="17">
        <v>9.4</v>
      </c>
      <c r="L30" s="17"/>
    </row>
    <row r="31" spans="1:12">
      <c r="A31" s="17">
        <v>1995</v>
      </c>
      <c r="B31" s="17">
        <v>3.48</v>
      </c>
      <c r="C31" s="17">
        <v>4.74</v>
      </c>
      <c r="D31" s="17">
        <v>6.16</v>
      </c>
      <c r="E31" s="17">
        <v>8.07</v>
      </c>
      <c r="F31" s="17">
        <v>5.04</v>
      </c>
      <c r="G31" s="17">
        <v>7.09</v>
      </c>
      <c r="H31" s="17">
        <v>2.9</v>
      </c>
      <c r="I31" s="17">
        <v>5.19</v>
      </c>
      <c r="J31" s="17">
        <v>21.01</v>
      </c>
      <c r="K31" s="17">
        <v>9.2100000000000009</v>
      </c>
      <c r="L31" s="17"/>
    </row>
    <row r="32" spans="1:12">
      <c r="A32" s="17">
        <v>1996</v>
      </c>
      <c r="B32" s="17">
        <v>3.41</v>
      </c>
      <c r="C32" s="17">
        <v>5.37</v>
      </c>
      <c r="D32" s="17">
        <v>6.99</v>
      </c>
      <c r="E32" s="17">
        <v>10.1</v>
      </c>
      <c r="F32" s="17">
        <v>6.09</v>
      </c>
      <c r="G32" s="17">
        <v>8.64</v>
      </c>
      <c r="H32" s="17">
        <v>3.32</v>
      </c>
      <c r="I32" s="17">
        <v>6.08</v>
      </c>
      <c r="J32" s="17">
        <v>20.89</v>
      </c>
      <c r="K32" s="17">
        <v>9.5299999999999994</v>
      </c>
      <c r="L32" s="17"/>
    </row>
    <row r="33" spans="1:12">
      <c r="A33" s="17">
        <v>1997</v>
      </c>
      <c r="B33" s="17">
        <v>3.57</v>
      </c>
      <c r="C33" s="17">
        <v>5.66</v>
      </c>
      <c r="D33" s="17">
        <v>6.91</v>
      </c>
      <c r="E33" s="17">
        <v>9.57</v>
      </c>
      <c r="F33" s="17">
        <v>5.7</v>
      </c>
      <c r="G33" s="17">
        <v>8.4</v>
      </c>
      <c r="H33" s="17">
        <v>3.31</v>
      </c>
      <c r="I33" s="17">
        <v>6.25</v>
      </c>
      <c r="J33" s="17">
        <v>21.2</v>
      </c>
      <c r="K33" s="17">
        <v>10</v>
      </c>
      <c r="L33" s="17"/>
    </row>
    <row r="34" spans="1:12">
      <c r="A34" s="17">
        <v>1998</v>
      </c>
      <c r="B34" s="17">
        <v>3.6</v>
      </c>
      <c r="C34" s="17">
        <v>5.38</v>
      </c>
      <c r="D34" s="17">
        <v>5.67</v>
      </c>
      <c r="E34" s="17">
        <v>7.77</v>
      </c>
      <c r="F34" s="17">
        <v>4.37</v>
      </c>
      <c r="G34" s="17">
        <v>6.71</v>
      </c>
      <c r="H34" s="17">
        <v>2.87</v>
      </c>
      <c r="I34" s="17">
        <v>5.62</v>
      </c>
      <c r="J34" s="17">
        <v>21.47</v>
      </c>
      <c r="K34" s="17">
        <v>10.210000000000001</v>
      </c>
      <c r="L34" s="17"/>
    </row>
    <row r="35" spans="1:12">
      <c r="A35" s="17">
        <v>1999</v>
      </c>
      <c r="B35" s="17">
        <v>3.55</v>
      </c>
      <c r="C35" s="17">
        <v>5.46</v>
      </c>
      <c r="D35" s="17">
        <v>5.95</v>
      </c>
      <c r="E35" s="17">
        <v>7.83</v>
      </c>
      <c r="F35" s="17">
        <v>3.4</v>
      </c>
      <c r="G35" s="17">
        <v>7.07</v>
      </c>
      <c r="H35" s="17">
        <v>2.94</v>
      </c>
      <c r="I35" s="17">
        <v>5.75</v>
      </c>
      <c r="J35" s="17">
        <v>21.73</v>
      </c>
      <c r="K35" s="17">
        <v>10.28</v>
      </c>
      <c r="L35" s="17"/>
    </row>
    <row r="36" spans="1:12">
      <c r="A36" s="17">
        <v>2000</v>
      </c>
      <c r="B36" s="17">
        <v>3.53</v>
      </c>
      <c r="C36" s="17">
        <v>7.03</v>
      </c>
      <c r="D36" s="17">
        <v>8.89</v>
      </c>
      <c r="E36" s="17">
        <v>11.03</v>
      </c>
      <c r="F36" s="17">
        <v>9.31</v>
      </c>
      <c r="G36" s="17">
        <v>10.199999999999999</v>
      </c>
      <c r="H36" s="17">
        <v>4.41</v>
      </c>
      <c r="I36" s="17">
        <v>7.64</v>
      </c>
      <c r="J36" s="17">
        <v>22.03</v>
      </c>
      <c r="K36" s="17">
        <v>11.57</v>
      </c>
      <c r="L36" s="17"/>
    </row>
    <row r="37" spans="1:12">
      <c r="A37" s="17">
        <v>2001</v>
      </c>
      <c r="B37" s="17">
        <v>3.71</v>
      </c>
      <c r="C37" s="17">
        <v>8.64</v>
      </c>
      <c r="D37" s="17">
        <v>8.6199999999999992</v>
      </c>
      <c r="E37" s="17">
        <v>12.55</v>
      </c>
      <c r="F37" s="17">
        <v>9.32</v>
      </c>
      <c r="G37" s="17">
        <v>10.87</v>
      </c>
      <c r="H37" s="17">
        <v>4.22</v>
      </c>
      <c r="I37" s="17">
        <v>9.0299999999999994</v>
      </c>
      <c r="J37" s="17">
        <v>22.31</v>
      </c>
      <c r="K37" s="17">
        <v>12.88</v>
      </c>
      <c r="L37" s="17"/>
    </row>
    <row r="38" spans="1:12">
      <c r="A38" s="17">
        <v>2002</v>
      </c>
      <c r="B38" s="17">
        <v>3.49</v>
      </c>
      <c r="C38" s="17">
        <v>6.56</v>
      </c>
      <c r="D38" s="17">
        <v>8.08</v>
      </c>
      <c r="E38" s="17">
        <v>10.24</v>
      </c>
      <c r="F38" s="17">
        <v>8.56</v>
      </c>
      <c r="G38" s="17">
        <v>9.34</v>
      </c>
      <c r="H38" s="17">
        <v>3.82</v>
      </c>
      <c r="I38" s="17">
        <v>7.02</v>
      </c>
      <c r="J38" s="17">
        <v>21.95</v>
      </c>
      <c r="K38" s="17">
        <v>11.37</v>
      </c>
      <c r="L38" s="17"/>
    </row>
    <row r="39" spans="1:12">
      <c r="A39" s="17">
        <v>2003</v>
      </c>
      <c r="B39" s="17">
        <v>3.81</v>
      </c>
      <c r="C39" s="17">
        <v>8.51</v>
      </c>
      <c r="D39" s="17">
        <v>9.36</v>
      </c>
      <c r="E39" s="17">
        <v>12.22</v>
      </c>
      <c r="F39" s="17">
        <v>10.14</v>
      </c>
      <c r="G39" s="17">
        <v>11.12</v>
      </c>
      <c r="H39" s="17">
        <v>4.59</v>
      </c>
      <c r="I39" s="17">
        <v>8.99</v>
      </c>
      <c r="J39" s="17">
        <v>22.42</v>
      </c>
      <c r="K39" s="17">
        <v>12.79</v>
      </c>
      <c r="L39" s="17"/>
    </row>
    <row r="40" spans="1:12">
      <c r="A40" s="17">
        <v>2004</v>
      </c>
      <c r="B40" s="17">
        <v>3.92</v>
      </c>
      <c r="C40" s="17">
        <v>9.43</v>
      </c>
      <c r="D40" s="17">
        <v>11.02</v>
      </c>
      <c r="E40" s="17">
        <v>13.76</v>
      </c>
      <c r="F40" s="17">
        <v>11.25</v>
      </c>
      <c r="G40" s="17">
        <v>12.66</v>
      </c>
      <c r="H40" s="17">
        <v>5.21</v>
      </c>
      <c r="I40" s="17">
        <v>10.02</v>
      </c>
      <c r="J40" s="17">
        <v>23.22</v>
      </c>
      <c r="K40" s="17">
        <v>13.85</v>
      </c>
      <c r="L40" s="17"/>
    </row>
    <row r="41" spans="1:12">
      <c r="A41" s="17">
        <v>2005</v>
      </c>
      <c r="B41" s="17">
        <v>4.3099999999999996</v>
      </c>
      <c r="C41" s="17">
        <v>11.07</v>
      </c>
      <c r="D41" s="17">
        <v>15.28</v>
      </c>
      <c r="E41" s="17">
        <v>16.16</v>
      </c>
      <c r="F41" s="17">
        <v>15.56</v>
      </c>
      <c r="G41" s="17">
        <v>15.84</v>
      </c>
      <c r="H41" s="17">
        <v>6.91</v>
      </c>
      <c r="I41" s="17">
        <v>11.89</v>
      </c>
      <c r="J41" s="17">
        <v>24.26</v>
      </c>
      <c r="K41" s="17">
        <v>15.72</v>
      </c>
      <c r="L41" s="17"/>
    </row>
    <row r="42" spans="1:12">
      <c r="A42" s="17">
        <v>2006</v>
      </c>
      <c r="B42" s="17">
        <v>5.15</v>
      </c>
      <c r="C42" s="17">
        <v>11.48</v>
      </c>
      <c r="D42" s="17">
        <v>17.48</v>
      </c>
      <c r="E42" s="17">
        <v>17.989999999999998</v>
      </c>
      <c r="F42" s="17">
        <v>19.78</v>
      </c>
      <c r="G42" s="17">
        <v>17.829999999999998</v>
      </c>
      <c r="H42" s="17">
        <v>7.96</v>
      </c>
      <c r="I42" s="17">
        <v>12.58</v>
      </c>
      <c r="J42" s="17">
        <v>25.48</v>
      </c>
      <c r="K42" s="17">
        <v>16.87</v>
      </c>
      <c r="L42" s="17"/>
    </row>
    <row r="43" spans="1:12">
      <c r="A43" s="17">
        <v>2007</v>
      </c>
      <c r="B43" s="17">
        <v>4.62</v>
      </c>
      <c r="C43" s="17">
        <v>10.92</v>
      </c>
      <c r="D43" s="17">
        <v>20.010000000000002</v>
      </c>
      <c r="E43" s="17">
        <v>19.96</v>
      </c>
      <c r="F43" s="17">
        <v>22.43</v>
      </c>
      <c r="G43" s="17">
        <v>19.98</v>
      </c>
      <c r="H43" s="17">
        <v>8.7899999999999991</v>
      </c>
      <c r="I43" s="17">
        <v>12.46</v>
      </c>
      <c r="J43" s="17">
        <v>26.9</v>
      </c>
      <c r="K43" s="17">
        <v>17.09</v>
      </c>
      <c r="L43" s="17"/>
    </row>
    <row r="44" spans="1:12">
      <c r="A44" s="17">
        <v>2008</v>
      </c>
      <c r="B44" s="17"/>
      <c r="C44" s="17">
        <v>11.03</v>
      </c>
      <c r="D44" s="17">
        <v>23.72</v>
      </c>
      <c r="E44" s="17">
        <v>23.93</v>
      </c>
      <c r="F44" s="17">
        <v>23.58</v>
      </c>
      <c r="G44" s="17">
        <v>23.86</v>
      </c>
      <c r="H44" s="17">
        <v>10.83</v>
      </c>
      <c r="I44" s="17">
        <v>13.23</v>
      </c>
      <c r="J44" s="17">
        <v>28.53</v>
      </c>
      <c r="K44" s="17">
        <v>17.84</v>
      </c>
      <c r="L44" s="17"/>
    </row>
    <row r="45" spans="1:12">
      <c r="A45" s="17">
        <v>2009</v>
      </c>
      <c r="B45" s="17"/>
      <c r="C45" s="17">
        <v>8.73</v>
      </c>
      <c r="D45" s="17">
        <v>16.47</v>
      </c>
      <c r="E45" s="17">
        <v>19.63</v>
      </c>
      <c r="F45" s="17">
        <v>23.85</v>
      </c>
      <c r="G45" s="17">
        <v>18.95</v>
      </c>
      <c r="H45" s="17">
        <v>8.1300000000000008</v>
      </c>
      <c r="I45" s="17">
        <v>10.33</v>
      </c>
      <c r="J45" s="17">
        <v>29.43</v>
      </c>
      <c r="K45" s="17">
        <v>16.22</v>
      </c>
      <c r="L45" s="17"/>
    </row>
    <row r="46" spans="1:12">
      <c r="A46" s="17">
        <v>2010</v>
      </c>
      <c r="B46" s="17"/>
      <c r="C46" s="17">
        <v>8.67</v>
      </c>
      <c r="D46" s="17">
        <v>19.2</v>
      </c>
      <c r="E46" s="17">
        <v>20.66</v>
      </c>
      <c r="F46" s="17">
        <v>25.38</v>
      </c>
      <c r="G46" s="17">
        <v>20.309999999999999</v>
      </c>
      <c r="H46" s="17">
        <v>9.6</v>
      </c>
      <c r="I46" s="17">
        <v>10.67</v>
      </c>
      <c r="J46" s="17">
        <v>31.04</v>
      </c>
      <c r="K46" s="17">
        <v>17.399999999999999</v>
      </c>
      <c r="L46" s="17"/>
    </row>
    <row r="47" spans="1:12">
      <c r="A47" s="17">
        <v>2011</v>
      </c>
      <c r="B47" s="17"/>
      <c r="C47" s="17">
        <v>8.76</v>
      </c>
      <c r="D47" s="17">
        <v>27.59</v>
      </c>
      <c r="E47" s="17">
        <v>22.25</v>
      </c>
      <c r="F47" s="17">
        <v>28.72</v>
      </c>
      <c r="G47" s="17">
        <v>23.47</v>
      </c>
      <c r="H47" s="17">
        <v>11.54</v>
      </c>
      <c r="I47" s="17">
        <v>11.22</v>
      </c>
      <c r="J47" s="17">
        <v>32.130000000000003</v>
      </c>
      <c r="K47" s="17">
        <v>18.11</v>
      </c>
      <c r="L47" s="17"/>
    </row>
    <row r="48" spans="1:12">
      <c r="A48" s="17">
        <v>2012</v>
      </c>
      <c r="B48" s="17"/>
      <c r="C48" s="17">
        <v>7.84</v>
      </c>
      <c r="D48" s="17">
        <v>27.5</v>
      </c>
      <c r="E48" s="17">
        <v>19.11</v>
      </c>
      <c r="F48" s="17">
        <v>30.13</v>
      </c>
      <c r="G48" s="17">
        <v>20.95</v>
      </c>
      <c r="H48" s="17">
        <v>12.85</v>
      </c>
      <c r="I48" s="17">
        <v>10.06</v>
      </c>
      <c r="J48" s="17">
        <v>33.270000000000003</v>
      </c>
      <c r="K48" s="17">
        <v>18.3</v>
      </c>
      <c r="L48" s="17"/>
    </row>
    <row r="49" spans="1:12">
      <c r="A49" s="17">
        <v>2013</v>
      </c>
      <c r="B49" s="17"/>
      <c r="C49" s="17">
        <v>8.01</v>
      </c>
      <c r="D49" s="17">
        <v>28.52</v>
      </c>
      <c r="E49" s="17">
        <v>19.04</v>
      </c>
      <c r="F49" s="17">
        <v>30.79</v>
      </c>
      <c r="G49" s="17">
        <v>21.15</v>
      </c>
      <c r="H49" s="17">
        <v>12.58</v>
      </c>
      <c r="I49" s="17">
        <v>10.06</v>
      </c>
      <c r="J49" s="17">
        <v>34.61</v>
      </c>
      <c r="K49" s="17">
        <v>17.670000000000002</v>
      </c>
      <c r="L49" s="17"/>
    </row>
    <row r="50" spans="1:12">
      <c r="A50" s="17">
        <v>2014</v>
      </c>
      <c r="B50" s="17"/>
      <c r="C50" s="17">
        <v>9.58</v>
      </c>
      <c r="D50" s="17">
        <v>27.57</v>
      </c>
      <c r="E50" s="17">
        <v>25.76</v>
      </c>
      <c r="F50" s="17">
        <v>33.14</v>
      </c>
      <c r="G50" s="17">
        <v>26.1</v>
      </c>
      <c r="H50" s="17">
        <v>12.27</v>
      </c>
      <c r="I50" s="17">
        <v>12.22</v>
      </c>
      <c r="J50" s="17">
        <v>35.21</v>
      </c>
      <c r="K50" s="17">
        <v>19.010000000000002</v>
      </c>
      <c r="L50" s="17"/>
    </row>
    <row r="51" spans="1:12">
      <c r="A51" s="17">
        <v>2015</v>
      </c>
      <c r="B51" s="17"/>
      <c r="C51" s="17">
        <v>8.4700000000000006</v>
      </c>
      <c r="D51" s="17">
        <v>18.05</v>
      </c>
      <c r="E51" s="17">
        <v>16.399999999999999</v>
      </c>
      <c r="F51" s="17">
        <v>17.11</v>
      </c>
      <c r="G51" s="17">
        <v>16.7</v>
      </c>
      <c r="H51" s="17">
        <v>8.4499999999999993</v>
      </c>
      <c r="I51" s="17">
        <v>9.81</v>
      </c>
      <c r="J51" s="17">
        <v>35.51</v>
      </c>
      <c r="K51" s="17">
        <v>18.21</v>
      </c>
      <c r="L51" s="17"/>
    </row>
    <row r="52" spans="1:12">
      <c r="A52" s="17">
        <v>2016</v>
      </c>
      <c r="B52" s="17"/>
      <c r="C52" s="17">
        <v>7.74</v>
      </c>
      <c r="D52" s="17">
        <v>15.62</v>
      </c>
      <c r="E52" s="17">
        <v>13.85</v>
      </c>
      <c r="F52" s="17">
        <v>13.64</v>
      </c>
      <c r="G52" s="17">
        <v>14.17</v>
      </c>
      <c r="H52" s="17">
        <v>7.22</v>
      </c>
      <c r="I52" s="17">
        <v>8.7799999999999994</v>
      </c>
      <c r="J52" s="17">
        <v>37.14</v>
      </c>
      <c r="K52" s="17">
        <v>18.13</v>
      </c>
      <c r="L52" s="17"/>
    </row>
    <row r="53" spans="1:12">
      <c r="A53" s="17">
        <v>2017</v>
      </c>
      <c r="B53" s="17"/>
      <c r="C53" s="17">
        <v>8.2200000000000006</v>
      </c>
      <c r="D53" s="17">
        <v>17.79</v>
      </c>
      <c r="E53" s="17">
        <v>17.59</v>
      </c>
      <c r="F53" s="17">
        <v>17.059999999999999</v>
      </c>
      <c r="G53" s="17">
        <v>17.62</v>
      </c>
      <c r="H53" s="17">
        <v>8.08</v>
      </c>
      <c r="I53" s="17">
        <v>9.89</v>
      </c>
      <c r="J53" s="17">
        <v>38.229999999999997</v>
      </c>
      <c r="K53" s="17">
        <v>18.79</v>
      </c>
      <c r="L53" s="17"/>
    </row>
    <row r="54" spans="1:12">
      <c r="A54" s="17">
        <v>2018</v>
      </c>
      <c r="B54" s="17"/>
      <c r="C54" s="17">
        <v>8.31</v>
      </c>
      <c r="D54" s="17">
        <v>19.399999999999999</v>
      </c>
      <c r="E54" s="17">
        <v>18.04</v>
      </c>
      <c r="F54" s="17">
        <v>27.9</v>
      </c>
      <c r="G54" s="17">
        <v>18.22</v>
      </c>
      <c r="H54" s="17">
        <v>8.94</v>
      </c>
      <c r="I54" s="17">
        <v>10.039999999999999</v>
      </c>
      <c r="J54" s="17">
        <v>38.520000000000003</v>
      </c>
      <c r="K54" s="17">
        <v>18.45</v>
      </c>
      <c r="L54" s="17"/>
    </row>
    <row r="55" spans="1:12">
      <c r="A55" s="17">
        <v>2019</v>
      </c>
      <c r="B55" s="17"/>
      <c r="C55" s="17">
        <v>7.67</v>
      </c>
      <c r="D55" s="17">
        <v>19.79</v>
      </c>
      <c r="E55" s="17">
        <v>16.61</v>
      </c>
      <c r="F55" s="17">
        <v>23.01</v>
      </c>
      <c r="G55" s="17">
        <v>16.93</v>
      </c>
      <c r="H55" s="17">
        <v>8.6</v>
      </c>
      <c r="I55" s="17">
        <v>9.35</v>
      </c>
      <c r="J55" s="17">
        <v>38.22</v>
      </c>
      <c r="K55" s="17">
        <v>17.52</v>
      </c>
      <c r="L55" s="17"/>
    </row>
    <row r="56" spans="1:12">
      <c r="A56" s="17">
        <v>2020</v>
      </c>
      <c r="B56" s="17"/>
      <c r="C56" s="17">
        <v>7.65</v>
      </c>
      <c r="D56" s="17">
        <v>19.03</v>
      </c>
      <c r="E56" s="17">
        <v>14.99</v>
      </c>
      <c r="F56" s="17">
        <v>14.95</v>
      </c>
      <c r="G56" s="17">
        <v>15.37</v>
      </c>
      <c r="H56" s="17">
        <v>7.11</v>
      </c>
      <c r="I56" s="17">
        <v>9.02</v>
      </c>
      <c r="J56" s="17">
        <v>38.590000000000003</v>
      </c>
      <c r="K56" s="17">
        <v>18.239999999999998</v>
      </c>
      <c r="L56" s="17"/>
    </row>
    <row r="57" spans="1:12">
      <c r="A57" s="18">
        <v>2021</v>
      </c>
      <c r="B57" s="18"/>
      <c r="C57" s="18">
        <v>8.92</v>
      </c>
      <c r="D57" s="18">
        <v>23.31</v>
      </c>
      <c r="E57" s="18">
        <v>22.25</v>
      </c>
      <c r="F57" s="18">
        <v>23.61</v>
      </c>
      <c r="G57" s="18">
        <v>22.4</v>
      </c>
      <c r="H57" s="18">
        <v>8.5399999999999991</v>
      </c>
      <c r="I57" s="18">
        <v>11.34</v>
      </c>
      <c r="J57" s="18">
        <v>39.57</v>
      </c>
      <c r="K57" s="18">
        <v>20.2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10.5</v>
      </c>
      <c r="C59" s="16">
        <v>111.5</v>
      </c>
      <c r="D59" s="16">
        <v>52.9</v>
      </c>
      <c r="E59" s="16">
        <v>50.3</v>
      </c>
      <c r="F59" s="16">
        <v>10.3</v>
      </c>
      <c r="G59" s="16">
        <v>113.5</v>
      </c>
      <c r="H59" s="16">
        <v>1.1000000000000001</v>
      </c>
      <c r="I59" s="16">
        <v>236.6</v>
      </c>
      <c r="J59" s="16">
        <v>225</v>
      </c>
      <c r="K59" s="16">
        <v>461.6</v>
      </c>
      <c r="L59" s="16"/>
    </row>
    <row r="60" spans="1:12">
      <c r="A60" s="17">
        <v>1971</v>
      </c>
      <c r="B60" s="17">
        <v>6.2</v>
      </c>
      <c r="C60" s="17">
        <v>121</v>
      </c>
      <c r="D60" s="17">
        <v>59.3</v>
      </c>
      <c r="E60" s="17">
        <v>51.8</v>
      </c>
      <c r="F60" s="17">
        <v>8.5</v>
      </c>
      <c r="G60" s="17">
        <v>119.6</v>
      </c>
      <c r="H60" s="17">
        <v>1.1000000000000001</v>
      </c>
      <c r="I60" s="17">
        <v>247.9</v>
      </c>
      <c r="J60" s="17">
        <v>239</v>
      </c>
      <c r="K60" s="17">
        <v>486.9</v>
      </c>
      <c r="L60" s="17"/>
    </row>
    <row r="61" spans="1:12">
      <c r="A61" s="17">
        <v>1972</v>
      </c>
      <c r="B61" s="17">
        <v>2.7</v>
      </c>
      <c r="C61" s="17">
        <v>131.9</v>
      </c>
      <c r="D61" s="17">
        <v>63.9</v>
      </c>
      <c r="E61" s="17">
        <v>61</v>
      </c>
      <c r="F61" s="17">
        <v>6.1</v>
      </c>
      <c r="G61" s="17">
        <v>131</v>
      </c>
      <c r="H61" s="17">
        <v>1.1000000000000001</v>
      </c>
      <c r="I61" s="17">
        <v>266.7</v>
      </c>
      <c r="J61" s="17">
        <v>266.60000000000002</v>
      </c>
      <c r="K61" s="17">
        <v>533.29999999999995</v>
      </c>
      <c r="L61" s="17"/>
    </row>
    <row r="62" spans="1:12">
      <c r="A62" s="17">
        <v>1973</v>
      </c>
      <c r="B62" s="17">
        <v>2.2999999999999998</v>
      </c>
      <c r="C62" s="17">
        <v>133.9</v>
      </c>
      <c r="D62" s="17">
        <v>77.599999999999994</v>
      </c>
      <c r="E62" s="17">
        <v>100.8</v>
      </c>
      <c r="F62" s="17">
        <v>6.5</v>
      </c>
      <c r="G62" s="17">
        <v>184.9</v>
      </c>
      <c r="H62" s="17">
        <v>1.1000000000000001</v>
      </c>
      <c r="I62" s="17">
        <v>322.2</v>
      </c>
      <c r="J62" s="17">
        <v>272</v>
      </c>
      <c r="K62" s="17">
        <v>594.20000000000005</v>
      </c>
      <c r="L62" s="17"/>
    </row>
    <row r="63" spans="1:12">
      <c r="A63" s="17">
        <v>1974</v>
      </c>
      <c r="B63" s="17">
        <v>6.8</v>
      </c>
      <c r="C63" s="17">
        <v>159.19999999999999</v>
      </c>
      <c r="D63" s="17">
        <v>109.7</v>
      </c>
      <c r="E63" s="17">
        <v>88.1</v>
      </c>
      <c r="F63" s="17">
        <v>11.3</v>
      </c>
      <c r="G63" s="17">
        <v>209</v>
      </c>
      <c r="H63" s="17">
        <v>1.9</v>
      </c>
      <c r="I63" s="17">
        <v>376.9</v>
      </c>
      <c r="J63" s="17">
        <v>305.39999999999998</v>
      </c>
      <c r="K63" s="17">
        <v>682.3</v>
      </c>
      <c r="L63" s="17"/>
    </row>
    <row r="64" spans="1:12">
      <c r="A64" s="17">
        <v>1975</v>
      </c>
      <c r="B64" s="17">
        <v>4.0999999999999996</v>
      </c>
      <c r="C64" s="17">
        <v>179.5</v>
      </c>
      <c r="D64" s="17">
        <v>107.6</v>
      </c>
      <c r="E64" s="17">
        <v>100.6</v>
      </c>
      <c r="F64" s="17">
        <v>9.1999999999999993</v>
      </c>
      <c r="G64" s="17">
        <v>217.4</v>
      </c>
      <c r="H64" s="17">
        <v>2.2000000000000002</v>
      </c>
      <c r="I64" s="17">
        <v>403.3</v>
      </c>
      <c r="J64" s="17">
        <v>344.1</v>
      </c>
      <c r="K64" s="17">
        <v>747.4</v>
      </c>
      <c r="L64" s="17"/>
    </row>
    <row r="65" spans="1:12">
      <c r="A65" s="17">
        <v>1976</v>
      </c>
      <c r="B65" s="17">
        <v>3.1</v>
      </c>
      <c r="C65" s="17">
        <v>183.8</v>
      </c>
      <c r="D65" s="17">
        <v>144.4</v>
      </c>
      <c r="E65" s="17">
        <v>112.7</v>
      </c>
      <c r="F65" s="17">
        <v>11.8</v>
      </c>
      <c r="G65" s="17">
        <v>268.89999999999998</v>
      </c>
      <c r="H65" s="17">
        <v>2.6</v>
      </c>
      <c r="I65" s="17">
        <v>458.5</v>
      </c>
      <c r="J65" s="17">
        <v>375.7</v>
      </c>
      <c r="K65" s="17">
        <v>834.2</v>
      </c>
      <c r="L65" s="17"/>
    </row>
    <row r="66" spans="1:12">
      <c r="A66" s="17">
        <v>1977</v>
      </c>
      <c r="B66" s="17">
        <v>2.2999999999999998</v>
      </c>
      <c r="C66" s="17">
        <v>214.2</v>
      </c>
      <c r="D66" s="17">
        <v>158.19999999999999</v>
      </c>
      <c r="E66" s="17">
        <v>105.5</v>
      </c>
      <c r="F66" s="17">
        <v>12</v>
      </c>
      <c r="G66" s="17">
        <v>275.7</v>
      </c>
      <c r="H66" s="17">
        <v>3.4</v>
      </c>
      <c r="I66" s="17">
        <v>495.6</v>
      </c>
      <c r="J66" s="17">
        <v>409.4</v>
      </c>
      <c r="K66" s="17">
        <v>905</v>
      </c>
      <c r="L66" s="17"/>
    </row>
    <row r="67" spans="1:12">
      <c r="A67" s="17">
        <v>1978</v>
      </c>
      <c r="B67" s="17">
        <v>3.9</v>
      </c>
      <c r="C67" s="17">
        <v>257</v>
      </c>
      <c r="D67" s="17">
        <v>172.4</v>
      </c>
      <c r="E67" s="17">
        <v>83.8</v>
      </c>
      <c r="F67" s="17">
        <v>8.8000000000000007</v>
      </c>
      <c r="G67" s="17">
        <v>265</v>
      </c>
      <c r="H67" s="17">
        <v>4.5</v>
      </c>
      <c r="I67" s="17">
        <v>530.29999999999995</v>
      </c>
      <c r="J67" s="17">
        <v>476.3</v>
      </c>
      <c r="K67" s="21">
        <v>1006.7</v>
      </c>
      <c r="L67" s="17"/>
    </row>
    <row r="68" spans="1:12">
      <c r="A68" s="17">
        <v>1979</v>
      </c>
      <c r="B68" s="17">
        <v>4.7</v>
      </c>
      <c r="C68" s="17">
        <v>321.5</v>
      </c>
      <c r="D68" s="17">
        <v>217.9</v>
      </c>
      <c r="E68" s="17">
        <v>76.400000000000006</v>
      </c>
      <c r="F68" s="17">
        <v>3</v>
      </c>
      <c r="G68" s="17">
        <v>297.3</v>
      </c>
      <c r="H68" s="17">
        <v>8.3000000000000007</v>
      </c>
      <c r="I68" s="17">
        <v>631.70000000000005</v>
      </c>
      <c r="J68" s="17">
        <v>495.3</v>
      </c>
      <c r="K68" s="21">
        <v>1127</v>
      </c>
      <c r="L68" s="17"/>
    </row>
    <row r="69" spans="1:12">
      <c r="A69" s="17">
        <v>1980</v>
      </c>
      <c r="B69" s="17">
        <v>2.7</v>
      </c>
      <c r="C69" s="17">
        <v>333.8</v>
      </c>
      <c r="D69" s="17">
        <v>249.5</v>
      </c>
      <c r="E69" s="17">
        <v>84.8</v>
      </c>
      <c r="F69" s="17">
        <v>5.2</v>
      </c>
      <c r="G69" s="17">
        <v>339.5</v>
      </c>
      <c r="H69" s="17">
        <v>7.6</v>
      </c>
      <c r="I69" s="17">
        <v>683.5</v>
      </c>
      <c r="J69" s="17">
        <v>643.79999999999995</v>
      </c>
      <c r="K69" s="21">
        <v>1327.4</v>
      </c>
      <c r="L69" s="17"/>
    </row>
    <row r="70" spans="1:12">
      <c r="A70" s="17">
        <v>1981</v>
      </c>
      <c r="B70" s="17">
        <v>1.6</v>
      </c>
      <c r="C70" s="17">
        <v>392.5</v>
      </c>
      <c r="D70" s="17">
        <v>239.6</v>
      </c>
      <c r="E70" s="17">
        <v>77.5</v>
      </c>
      <c r="F70" s="17">
        <v>6.4</v>
      </c>
      <c r="G70" s="17">
        <v>323.5</v>
      </c>
      <c r="H70" s="17">
        <v>8.4</v>
      </c>
      <c r="I70" s="17">
        <v>725.9</v>
      </c>
      <c r="J70" s="17">
        <v>724.4</v>
      </c>
      <c r="K70" s="21">
        <v>1450.2</v>
      </c>
      <c r="L70" s="17"/>
    </row>
    <row r="71" spans="1:12">
      <c r="A71" s="17">
        <v>1982</v>
      </c>
      <c r="B71" s="17">
        <v>2.6</v>
      </c>
      <c r="C71" s="17">
        <v>534.20000000000005</v>
      </c>
      <c r="D71" s="17">
        <v>300</v>
      </c>
      <c r="E71" s="17">
        <v>102.1</v>
      </c>
      <c r="F71" s="17">
        <v>10.6</v>
      </c>
      <c r="G71" s="17">
        <v>412.7</v>
      </c>
      <c r="H71" s="17">
        <v>9.6999999999999993</v>
      </c>
      <c r="I71" s="17">
        <v>959.2</v>
      </c>
      <c r="J71" s="17">
        <v>800.8</v>
      </c>
      <c r="K71" s="21">
        <v>1760</v>
      </c>
      <c r="L71" s="17"/>
    </row>
    <row r="72" spans="1:12">
      <c r="A72" s="17">
        <v>1983</v>
      </c>
      <c r="B72" s="17">
        <v>2.5</v>
      </c>
      <c r="C72" s="17">
        <v>576.5</v>
      </c>
      <c r="D72" s="17">
        <v>143.69999999999999</v>
      </c>
      <c r="E72" s="17">
        <v>115.1</v>
      </c>
      <c r="F72" s="17">
        <v>4.0999999999999996</v>
      </c>
      <c r="G72" s="17">
        <v>262.89999999999998</v>
      </c>
      <c r="H72" s="17">
        <v>8.6999999999999993</v>
      </c>
      <c r="I72" s="17">
        <v>850.6</v>
      </c>
      <c r="J72" s="17">
        <v>886.7</v>
      </c>
      <c r="K72" s="21">
        <v>1737.3</v>
      </c>
      <c r="L72" s="17"/>
    </row>
    <row r="73" spans="1:12">
      <c r="A73" s="17">
        <v>1984</v>
      </c>
      <c r="B73" s="17">
        <v>4.3</v>
      </c>
      <c r="C73" s="17">
        <v>611.5</v>
      </c>
      <c r="D73" s="17">
        <v>178.2</v>
      </c>
      <c r="E73" s="17">
        <v>82.3</v>
      </c>
      <c r="F73" s="17">
        <v>7.4</v>
      </c>
      <c r="G73" s="17">
        <v>268</v>
      </c>
      <c r="H73" s="17">
        <v>11.1</v>
      </c>
      <c r="I73" s="17">
        <v>894.8</v>
      </c>
      <c r="J73" s="17">
        <v>839.9</v>
      </c>
      <c r="K73" s="21">
        <v>1734.7</v>
      </c>
      <c r="L73" s="17"/>
    </row>
    <row r="74" spans="1:12">
      <c r="A74" s="17">
        <v>1985</v>
      </c>
      <c r="B74" s="17">
        <v>3.8</v>
      </c>
      <c r="C74" s="17">
        <v>618.70000000000005</v>
      </c>
      <c r="D74" s="17">
        <v>180.2</v>
      </c>
      <c r="E74" s="17">
        <v>73.8</v>
      </c>
      <c r="F74" s="17">
        <v>6.2</v>
      </c>
      <c r="G74" s="17">
        <v>260.2</v>
      </c>
      <c r="H74" s="17">
        <v>11</v>
      </c>
      <c r="I74" s="17">
        <v>893.7</v>
      </c>
      <c r="J74" s="17">
        <v>860.3</v>
      </c>
      <c r="K74" s="21">
        <v>1754</v>
      </c>
      <c r="L74" s="17"/>
    </row>
    <row r="75" spans="1:12">
      <c r="A75" s="17">
        <v>1986</v>
      </c>
      <c r="B75" s="17">
        <v>3.3</v>
      </c>
      <c r="C75" s="17">
        <v>545.1</v>
      </c>
      <c r="D75" s="17">
        <v>148.4</v>
      </c>
      <c r="E75" s="17">
        <v>83</v>
      </c>
      <c r="F75" s="17">
        <v>4.9000000000000004</v>
      </c>
      <c r="G75" s="17">
        <v>236.3</v>
      </c>
      <c r="H75" s="17">
        <v>8</v>
      </c>
      <c r="I75" s="17">
        <v>792.6</v>
      </c>
      <c r="J75" s="17">
        <v>878.1</v>
      </c>
      <c r="K75" s="21">
        <v>1670.7</v>
      </c>
      <c r="L75" s="17"/>
    </row>
    <row r="76" spans="1:12">
      <c r="A76" s="17">
        <v>1987</v>
      </c>
      <c r="B76" s="17">
        <v>2.7</v>
      </c>
      <c r="C76" s="17">
        <v>411.9</v>
      </c>
      <c r="D76" s="17">
        <v>142.1</v>
      </c>
      <c r="E76" s="17">
        <v>78.900000000000006</v>
      </c>
      <c r="F76" s="17">
        <v>3.7</v>
      </c>
      <c r="G76" s="17">
        <v>224.7</v>
      </c>
      <c r="H76" s="17">
        <v>6.6</v>
      </c>
      <c r="I76" s="17">
        <v>645.9</v>
      </c>
      <c r="J76" s="17">
        <v>914.7</v>
      </c>
      <c r="K76" s="21">
        <v>1560.6</v>
      </c>
      <c r="L76" s="17"/>
    </row>
    <row r="77" spans="1:12">
      <c r="A77" s="17">
        <v>1988</v>
      </c>
      <c r="B77" s="17">
        <v>3.3</v>
      </c>
      <c r="C77" s="17">
        <v>508.9</v>
      </c>
      <c r="D77" s="17">
        <v>150.80000000000001</v>
      </c>
      <c r="E77" s="17">
        <v>78.900000000000006</v>
      </c>
      <c r="F77" s="17">
        <v>6.8</v>
      </c>
      <c r="G77" s="17">
        <v>236.4</v>
      </c>
      <c r="H77" s="17">
        <v>7.1</v>
      </c>
      <c r="I77" s="17">
        <v>755.6</v>
      </c>
      <c r="J77" s="21">
        <v>1014</v>
      </c>
      <c r="K77" s="21">
        <v>1769.6</v>
      </c>
      <c r="L77" s="17"/>
    </row>
    <row r="78" spans="1:12">
      <c r="A78" s="17">
        <v>1989</v>
      </c>
      <c r="B78" s="17">
        <v>3.5</v>
      </c>
      <c r="C78" s="17">
        <v>534.6</v>
      </c>
      <c r="D78" s="17">
        <v>192.1</v>
      </c>
      <c r="E78" s="17">
        <v>123.6</v>
      </c>
      <c r="F78" s="17">
        <v>13.9</v>
      </c>
      <c r="G78" s="17">
        <v>329.6</v>
      </c>
      <c r="H78" s="17">
        <v>7.9</v>
      </c>
      <c r="I78" s="17">
        <v>875.7</v>
      </c>
      <c r="J78" s="17">
        <v>994</v>
      </c>
      <c r="K78" s="21">
        <v>1869.7</v>
      </c>
      <c r="L78" s="17"/>
    </row>
    <row r="79" spans="1:12">
      <c r="A79" s="17">
        <v>1990</v>
      </c>
      <c r="B79" s="17">
        <v>2.2000000000000002</v>
      </c>
      <c r="C79" s="17">
        <v>495.3</v>
      </c>
      <c r="D79" s="17">
        <v>169</v>
      </c>
      <c r="E79" s="17">
        <v>96.6</v>
      </c>
      <c r="F79" s="17">
        <v>1.4</v>
      </c>
      <c r="G79" s="17">
        <v>267</v>
      </c>
      <c r="H79" s="17">
        <v>12.7</v>
      </c>
      <c r="I79" s="17">
        <v>777.1</v>
      </c>
      <c r="J79" s="21">
        <v>1010.6</v>
      </c>
      <c r="K79" s="21">
        <v>1787.7</v>
      </c>
      <c r="L79" s="17"/>
    </row>
    <row r="80" spans="1:12">
      <c r="A80" s="17">
        <v>1991</v>
      </c>
      <c r="B80" s="17">
        <v>1.1000000000000001</v>
      </c>
      <c r="C80" s="17">
        <v>529.4</v>
      </c>
      <c r="D80" s="17">
        <v>165.8</v>
      </c>
      <c r="E80" s="17">
        <v>93.2</v>
      </c>
      <c r="F80" s="17">
        <v>2</v>
      </c>
      <c r="G80" s="17">
        <v>261</v>
      </c>
      <c r="H80" s="17">
        <v>12.7</v>
      </c>
      <c r="I80" s="17">
        <v>804.3</v>
      </c>
      <c r="J80" s="21">
        <v>1082.9000000000001</v>
      </c>
      <c r="K80" s="21">
        <v>1887.2</v>
      </c>
      <c r="L80" s="17"/>
    </row>
    <row r="81" spans="1:12">
      <c r="A81" s="17">
        <v>1992</v>
      </c>
      <c r="B81" s="17">
        <v>0.3</v>
      </c>
      <c r="C81" s="17">
        <v>551.29999999999995</v>
      </c>
      <c r="D81" s="17">
        <v>124.5</v>
      </c>
      <c r="E81" s="17">
        <v>117.5</v>
      </c>
      <c r="F81" s="17">
        <v>1.6</v>
      </c>
      <c r="G81" s="17">
        <v>243.6</v>
      </c>
      <c r="H81" s="17">
        <v>12.2</v>
      </c>
      <c r="I81" s="17">
        <v>807.4</v>
      </c>
      <c r="J81" s="21">
        <v>1040.7</v>
      </c>
      <c r="K81" s="21">
        <v>1848.1</v>
      </c>
      <c r="L81" s="17"/>
    </row>
    <row r="82" spans="1:12">
      <c r="A82" s="17">
        <v>1993</v>
      </c>
      <c r="B82" s="17">
        <v>1.2</v>
      </c>
      <c r="C82" s="17">
        <v>655.4</v>
      </c>
      <c r="D82" s="17">
        <v>119.3</v>
      </c>
      <c r="E82" s="17">
        <v>142.30000000000001</v>
      </c>
      <c r="F82" s="17">
        <v>1.3</v>
      </c>
      <c r="G82" s="17">
        <v>262.8</v>
      </c>
      <c r="H82" s="17">
        <v>10.1</v>
      </c>
      <c r="I82" s="17">
        <v>929.5</v>
      </c>
      <c r="J82" s="21">
        <v>1105.3</v>
      </c>
      <c r="K82" s="21">
        <v>2034.8</v>
      </c>
      <c r="L82" s="17"/>
    </row>
    <row r="83" spans="1:12">
      <c r="A83" s="17">
        <v>1994</v>
      </c>
      <c r="B83" s="17">
        <v>2.2000000000000002</v>
      </c>
      <c r="C83" s="17">
        <v>633.70000000000005</v>
      </c>
      <c r="D83" s="17">
        <v>110.6</v>
      </c>
      <c r="E83" s="17">
        <v>137.69999999999999</v>
      </c>
      <c r="F83" s="17">
        <v>1.6</v>
      </c>
      <c r="G83" s="17">
        <v>249.8</v>
      </c>
      <c r="H83" s="17">
        <v>9.3000000000000007</v>
      </c>
      <c r="I83" s="17">
        <v>895.1</v>
      </c>
      <c r="J83" s="21">
        <v>1146.0999999999999</v>
      </c>
      <c r="K83" s="21">
        <v>2041.2</v>
      </c>
      <c r="L83" s="17"/>
    </row>
    <row r="84" spans="1:12">
      <c r="A84" s="17">
        <v>1995</v>
      </c>
      <c r="B84" s="17">
        <v>2.4</v>
      </c>
      <c r="C84" s="17">
        <v>618.1</v>
      </c>
      <c r="D84" s="17">
        <v>110.5</v>
      </c>
      <c r="E84" s="17">
        <v>141.6</v>
      </c>
      <c r="F84" s="17">
        <v>1.4</v>
      </c>
      <c r="G84" s="17">
        <v>253.5</v>
      </c>
      <c r="H84" s="17">
        <v>9.1</v>
      </c>
      <c r="I84" s="17">
        <v>883.1</v>
      </c>
      <c r="J84" s="21">
        <v>1216.5999999999999</v>
      </c>
      <c r="K84" s="21">
        <v>2099.8000000000002</v>
      </c>
      <c r="L84" s="17"/>
    </row>
    <row r="85" spans="1:12">
      <c r="A85" s="17">
        <v>1996</v>
      </c>
      <c r="B85" s="17">
        <v>1.1000000000000001</v>
      </c>
      <c r="C85" s="17">
        <v>777.5</v>
      </c>
      <c r="D85" s="17">
        <v>140.30000000000001</v>
      </c>
      <c r="E85" s="17">
        <v>237.7</v>
      </c>
      <c r="F85" s="17">
        <v>2.1</v>
      </c>
      <c r="G85" s="17">
        <v>380.2</v>
      </c>
      <c r="H85" s="17">
        <v>10.9</v>
      </c>
      <c r="I85" s="21">
        <v>1169.5999999999999</v>
      </c>
      <c r="J85" s="21">
        <v>1223.0999999999999</v>
      </c>
      <c r="K85" s="21">
        <v>2392.6999999999998</v>
      </c>
      <c r="L85" s="17"/>
    </row>
    <row r="86" spans="1:12">
      <c r="A86" s="17">
        <v>1997</v>
      </c>
      <c r="B86" s="17">
        <v>0.8</v>
      </c>
      <c r="C86" s="17">
        <v>742.3</v>
      </c>
      <c r="D86" s="17">
        <v>117.9</v>
      </c>
      <c r="E86" s="17">
        <v>213.4</v>
      </c>
      <c r="F86" s="17">
        <v>1.7</v>
      </c>
      <c r="G86" s="17">
        <v>333</v>
      </c>
      <c r="H86" s="17">
        <v>8.5</v>
      </c>
      <c r="I86" s="21">
        <v>1084.5</v>
      </c>
      <c r="J86" s="21">
        <v>1235</v>
      </c>
      <c r="K86" s="21">
        <v>2319.5</v>
      </c>
      <c r="L86" s="17"/>
    </row>
    <row r="87" spans="1:12">
      <c r="A87" s="17">
        <v>1998</v>
      </c>
      <c r="B87" s="17">
        <v>0.3</v>
      </c>
      <c r="C87" s="17">
        <v>605.29999999999995</v>
      </c>
      <c r="D87" s="17">
        <v>83.9</v>
      </c>
      <c r="E87" s="17">
        <v>120.3</v>
      </c>
      <c r="F87" s="17">
        <v>1.8</v>
      </c>
      <c r="G87" s="17">
        <v>206</v>
      </c>
      <c r="H87" s="17">
        <v>6.5</v>
      </c>
      <c r="I87" s="17">
        <v>818.1</v>
      </c>
      <c r="J87" s="21">
        <v>1273</v>
      </c>
      <c r="K87" s="21">
        <v>2091.1</v>
      </c>
      <c r="L87" s="17"/>
    </row>
    <row r="88" spans="1:12">
      <c r="A88" s="17">
        <v>1999</v>
      </c>
      <c r="B88" s="17">
        <v>0.1</v>
      </c>
      <c r="C88" s="17">
        <v>661.3</v>
      </c>
      <c r="D88" s="17">
        <v>72.8</v>
      </c>
      <c r="E88" s="17">
        <v>149.80000000000001</v>
      </c>
      <c r="F88" s="17">
        <v>0.6</v>
      </c>
      <c r="G88" s="17">
        <v>223.2</v>
      </c>
      <c r="H88" s="17">
        <v>6.8</v>
      </c>
      <c r="I88" s="17">
        <v>891.5</v>
      </c>
      <c r="J88" s="21">
        <v>1334.3</v>
      </c>
      <c r="K88" s="21">
        <v>2225.6999999999998</v>
      </c>
      <c r="L88" s="17"/>
    </row>
    <row r="89" spans="1:12">
      <c r="A89" s="17">
        <v>2000</v>
      </c>
      <c r="B89" s="17" t="s">
        <v>265</v>
      </c>
      <c r="C89" s="17">
        <v>925.5</v>
      </c>
      <c r="D89" s="17">
        <v>118.6</v>
      </c>
      <c r="E89" s="17">
        <v>236.5</v>
      </c>
      <c r="F89" s="17">
        <v>1.7</v>
      </c>
      <c r="G89" s="17">
        <v>356.9</v>
      </c>
      <c r="H89" s="17">
        <v>11.1</v>
      </c>
      <c r="I89" s="21">
        <v>1293.5</v>
      </c>
      <c r="J89" s="21">
        <v>1400.1</v>
      </c>
      <c r="K89" s="21">
        <v>2693.5</v>
      </c>
      <c r="L89" s="17"/>
    </row>
    <row r="90" spans="1:12">
      <c r="A90" s="17">
        <v>2001</v>
      </c>
      <c r="B90" s="17" t="s">
        <v>265</v>
      </c>
      <c r="C90" s="21">
        <v>1091.5999999999999</v>
      </c>
      <c r="D90" s="17">
        <v>114.8</v>
      </c>
      <c r="E90" s="17">
        <v>235.8</v>
      </c>
      <c r="F90" s="17">
        <v>9.9</v>
      </c>
      <c r="G90" s="17">
        <v>360.5</v>
      </c>
      <c r="H90" s="17">
        <v>10.6</v>
      </c>
      <c r="I90" s="21">
        <v>1462.7</v>
      </c>
      <c r="J90" s="21">
        <v>1476.5</v>
      </c>
      <c r="K90" s="21">
        <v>2939.2</v>
      </c>
      <c r="L90" s="17"/>
    </row>
    <row r="91" spans="1:12">
      <c r="A91" s="17">
        <v>2002</v>
      </c>
      <c r="B91" s="17">
        <v>0.8</v>
      </c>
      <c r="C91" s="17">
        <v>893.8</v>
      </c>
      <c r="D91" s="17">
        <v>104.2</v>
      </c>
      <c r="E91" s="17">
        <v>185</v>
      </c>
      <c r="F91" s="17">
        <v>0.8</v>
      </c>
      <c r="G91" s="17">
        <v>290</v>
      </c>
      <c r="H91" s="17">
        <v>9.8000000000000007</v>
      </c>
      <c r="I91" s="21">
        <v>1194.3</v>
      </c>
      <c r="J91" s="21">
        <v>1531.5</v>
      </c>
      <c r="K91" s="21">
        <v>2725.8</v>
      </c>
      <c r="L91" s="17"/>
    </row>
    <row r="92" spans="1:12">
      <c r="A92" s="17">
        <v>2003</v>
      </c>
      <c r="B92" s="17" t="s">
        <v>265</v>
      </c>
      <c r="C92" s="21">
        <v>1183.5999999999999</v>
      </c>
      <c r="D92" s="17">
        <v>131.5</v>
      </c>
      <c r="E92" s="17">
        <v>276.10000000000002</v>
      </c>
      <c r="F92" s="17">
        <v>1</v>
      </c>
      <c r="G92" s="17">
        <v>408.6</v>
      </c>
      <c r="H92" s="17">
        <v>12.4</v>
      </c>
      <c r="I92" s="21">
        <v>1604.7</v>
      </c>
      <c r="J92" s="21">
        <v>1579.1</v>
      </c>
      <c r="K92" s="21">
        <v>3183.7</v>
      </c>
      <c r="L92" s="17"/>
    </row>
    <row r="93" spans="1:12">
      <c r="A93" s="17">
        <v>2004</v>
      </c>
      <c r="B93" s="17" t="s">
        <v>265</v>
      </c>
      <c r="C93" s="21">
        <v>1262.5</v>
      </c>
      <c r="D93" s="17">
        <v>150.69999999999999</v>
      </c>
      <c r="E93" s="17">
        <v>283.89999999999998</v>
      </c>
      <c r="F93" s="17">
        <v>1.8</v>
      </c>
      <c r="G93" s="17">
        <v>436.4</v>
      </c>
      <c r="H93" s="17">
        <v>14.4</v>
      </c>
      <c r="I93" s="21">
        <v>1713.2</v>
      </c>
      <c r="J93" s="21">
        <v>1624.4</v>
      </c>
      <c r="K93" s="21">
        <v>3337.7</v>
      </c>
      <c r="L93" s="17"/>
    </row>
    <row r="94" spans="1:12">
      <c r="A94" s="17">
        <v>2005</v>
      </c>
      <c r="B94" s="17">
        <v>0.5</v>
      </c>
      <c r="C94" s="21">
        <v>1441.9</v>
      </c>
      <c r="D94" s="17">
        <v>173.9</v>
      </c>
      <c r="E94" s="17">
        <v>322.7</v>
      </c>
      <c r="F94" s="17">
        <v>2.4</v>
      </c>
      <c r="G94" s="17">
        <v>499</v>
      </c>
      <c r="H94" s="17">
        <v>23.3</v>
      </c>
      <c r="I94" s="21">
        <v>1964.6</v>
      </c>
      <c r="J94" s="21">
        <v>1799.4</v>
      </c>
      <c r="K94" s="21">
        <v>3764</v>
      </c>
      <c r="L94" s="17"/>
    </row>
    <row r="95" spans="1:12">
      <c r="A95" s="17">
        <v>2006</v>
      </c>
      <c r="B95" s="17">
        <v>0.7</v>
      </c>
      <c r="C95" s="21">
        <v>1367.2</v>
      </c>
      <c r="D95" s="17">
        <v>156.4</v>
      </c>
      <c r="E95" s="17">
        <v>338.2</v>
      </c>
      <c r="F95" s="17">
        <v>2</v>
      </c>
      <c r="G95" s="17">
        <v>496.6</v>
      </c>
      <c r="H95" s="17">
        <v>23.8</v>
      </c>
      <c r="I95" s="21">
        <v>1888.3</v>
      </c>
      <c r="J95" s="21">
        <v>1905.1</v>
      </c>
      <c r="K95" s="21">
        <v>3793.4</v>
      </c>
      <c r="L95" s="17"/>
    </row>
    <row r="96" spans="1:12">
      <c r="A96" s="17">
        <v>2007</v>
      </c>
      <c r="B96" s="17">
        <v>0.6</v>
      </c>
      <c r="C96" s="21">
        <v>1435.3</v>
      </c>
      <c r="D96" s="17">
        <v>178.7</v>
      </c>
      <c r="E96" s="17">
        <v>391.8</v>
      </c>
      <c r="F96" s="17">
        <v>1.4</v>
      </c>
      <c r="G96" s="17">
        <v>571.9</v>
      </c>
      <c r="H96" s="17">
        <v>29</v>
      </c>
      <c r="I96" s="21">
        <v>2036.8</v>
      </c>
      <c r="J96" s="21">
        <v>2078.5</v>
      </c>
      <c r="K96" s="21">
        <v>4115.3</v>
      </c>
      <c r="L96" s="17"/>
    </row>
    <row r="97" spans="1:12">
      <c r="A97" s="17">
        <v>2008</v>
      </c>
      <c r="B97" s="17"/>
      <c r="C97" s="21">
        <v>1574.8</v>
      </c>
      <c r="D97" s="17">
        <v>234.5</v>
      </c>
      <c r="E97" s="17">
        <v>487.8</v>
      </c>
      <c r="F97" s="17">
        <v>1.1000000000000001</v>
      </c>
      <c r="G97" s="17">
        <v>723.4</v>
      </c>
      <c r="H97" s="17">
        <v>40</v>
      </c>
      <c r="I97" s="21">
        <v>2338.3000000000002</v>
      </c>
      <c r="J97" s="21">
        <v>2176.5</v>
      </c>
      <c r="K97" s="21">
        <v>4514.8</v>
      </c>
      <c r="L97" s="17"/>
    </row>
    <row r="98" spans="1:12">
      <c r="A98" s="17">
        <v>2009</v>
      </c>
      <c r="B98" s="17"/>
      <c r="C98" s="21">
        <v>1198.5</v>
      </c>
      <c r="D98" s="17">
        <v>96.9</v>
      </c>
      <c r="E98" s="17">
        <v>405.5</v>
      </c>
      <c r="F98" s="17">
        <v>2.4</v>
      </c>
      <c r="G98" s="17">
        <v>504.8</v>
      </c>
      <c r="H98" s="17">
        <v>36</v>
      </c>
      <c r="I98" s="21">
        <v>1739.3</v>
      </c>
      <c r="J98" s="21">
        <v>2212.3000000000002</v>
      </c>
      <c r="K98" s="21">
        <v>3951.7</v>
      </c>
      <c r="L98" s="17"/>
    </row>
    <row r="99" spans="1:12">
      <c r="A99" s="17">
        <v>2010</v>
      </c>
      <c r="B99" s="17"/>
      <c r="C99" s="21">
        <v>1077.4000000000001</v>
      </c>
      <c r="D99" s="17">
        <v>129.6</v>
      </c>
      <c r="E99" s="17">
        <v>401.4</v>
      </c>
      <c r="F99" s="17">
        <v>2.9</v>
      </c>
      <c r="G99" s="17">
        <v>533.9</v>
      </c>
      <c r="H99" s="17">
        <v>45.6</v>
      </c>
      <c r="I99" s="21">
        <v>1656.9</v>
      </c>
      <c r="J99" s="21">
        <v>2379.1</v>
      </c>
      <c r="K99" s="21">
        <v>4036</v>
      </c>
      <c r="L99" s="17"/>
    </row>
    <row r="100" spans="1:12">
      <c r="A100" s="17">
        <v>2011</v>
      </c>
      <c r="B100" s="17"/>
      <c r="C100" s="21">
        <v>1107.7</v>
      </c>
      <c r="D100" s="17">
        <v>157.19999999999999</v>
      </c>
      <c r="E100" s="17">
        <v>433.7</v>
      </c>
      <c r="F100" s="17">
        <v>2.1</v>
      </c>
      <c r="G100" s="17">
        <v>593</v>
      </c>
      <c r="H100" s="17">
        <v>53.1</v>
      </c>
      <c r="I100" s="21">
        <v>1753.8</v>
      </c>
      <c r="J100" s="21">
        <v>2469.5</v>
      </c>
      <c r="K100" s="21">
        <v>4223.3</v>
      </c>
      <c r="L100" s="17"/>
    </row>
    <row r="101" spans="1:12">
      <c r="A101" s="17">
        <v>2012</v>
      </c>
      <c r="B101" s="17"/>
      <c r="C101" s="17">
        <v>871.7</v>
      </c>
      <c r="D101" s="17">
        <v>130.1</v>
      </c>
      <c r="E101" s="17">
        <v>323.60000000000002</v>
      </c>
      <c r="F101" s="17">
        <v>0.9</v>
      </c>
      <c r="G101" s="17">
        <v>454.6</v>
      </c>
      <c r="H101" s="17">
        <v>49.5</v>
      </c>
      <c r="I101" s="21">
        <v>1375.8</v>
      </c>
      <c r="J101" s="21">
        <v>2504.5</v>
      </c>
      <c r="K101" s="21">
        <v>3880.3</v>
      </c>
      <c r="L101" s="17"/>
    </row>
    <row r="102" spans="1:12">
      <c r="A102" s="17">
        <v>2013</v>
      </c>
      <c r="B102" s="17"/>
      <c r="C102" s="21">
        <v>1145.8</v>
      </c>
      <c r="D102" s="17">
        <v>158.80000000000001</v>
      </c>
      <c r="E102" s="17">
        <v>375.6</v>
      </c>
      <c r="F102" s="17">
        <v>1.6</v>
      </c>
      <c r="G102" s="17">
        <v>536</v>
      </c>
      <c r="H102" s="17">
        <v>63.2</v>
      </c>
      <c r="I102" s="21">
        <v>1745</v>
      </c>
      <c r="J102" s="21">
        <v>2698.1</v>
      </c>
      <c r="K102" s="21">
        <v>4443.1000000000004</v>
      </c>
      <c r="L102" s="17"/>
    </row>
    <row r="103" spans="1:12">
      <c r="A103" s="17">
        <v>2014</v>
      </c>
      <c r="B103" s="17"/>
      <c r="C103" s="21">
        <v>1450.3</v>
      </c>
      <c r="D103" s="17">
        <v>142.4</v>
      </c>
      <c r="E103" s="17">
        <v>604.79999999999995</v>
      </c>
      <c r="F103" s="17">
        <v>2.2999999999999998</v>
      </c>
      <c r="G103" s="17">
        <v>749.6</v>
      </c>
      <c r="H103" s="17">
        <v>62.4</v>
      </c>
      <c r="I103" s="21">
        <v>2262.3000000000002</v>
      </c>
      <c r="J103" s="21">
        <v>2737.9</v>
      </c>
      <c r="K103" s="21">
        <v>5000.2</v>
      </c>
      <c r="L103" s="17"/>
    </row>
    <row r="104" spans="1:12">
      <c r="A104" s="17">
        <v>2015</v>
      </c>
      <c r="B104" s="17"/>
      <c r="C104" s="21">
        <v>1033.5999999999999</v>
      </c>
      <c r="D104" s="17">
        <v>80</v>
      </c>
      <c r="E104" s="17">
        <v>335</v>
      </c>
      <c r="F104" s="17">
        <v>0.8</v>
      </c>
      <c r="G104" s="17">
        <v>415.9</v>
      </c>
      <c r="H104" s="17">
        <v>47</v>
      </c>
      <c r="I104" s="21">
        <v>1496.5</v>
      </c>
      <c r="J104" s="21">
        <v>2630.7</v>
      </c>
      <c r="K104" s="21">
        <v>4127.2</v>
      </c>
      <c r="L104" s="17"/>
    </row>
    <row r="105" spans="1:12">
      <c r="A105" s="17">
        <v>2016</v>
      </c>
      <c r="B105" s="17"/>
      <c r="C105" s="17">
        <v>942</v>
      </c>
      <c r="D105" s="17">
        <v>71.2</v>
      </c>
      <c r="E105" s="17">
        <v>280.89999999999998</v>
      </c>
      <c r="F105" s="17">
        <v>1</v>
      </c>
      <c r="G105" s="17">
        <v>353</v>
      </c>
      <c r="H105" s="17">
        <v>33.6</v>
      </c>
      <c r="I105" s="21">
        <v>1328.6</v>
      </c>
      <c r="J105" s="21">
        <v>2762.8</v>
      </c>
      <c r="K105" s="21">
        <v>4091.4</v>
      </c>
      <c r="L105" s="17"/>
    </row>
    <row r="106" spans="1:12">
      <c r="A106" s="17">
        <v>2017</v>
      </c>
      <c r="B106" s="17"/>
      <c r="C106" s="21">
        <v>1049.4000000000001</v>
      </c>
      <c r="D106" s="17">
        <v>64.3</v>
      </c>
      <c r="E106" s="17">
        <v>439.1</v>
      </c>
      <c r="F106" s="17">
        <v>0.9</v>
      </c>
      <c r="G106" s="17">
        <v>504.2</v>
      </c>
      <c r="H106" s="17">
        <v>35.6</v>
      </c>
      <c r="I106" s="21">
        <v>1589.2</v>
      </c>
      <c r="J106" s="21">
        <v>2814</v>
      </c>
      <c r="K106" s="21">
        <v>4403.2</v>
      </c>
      <c r="L106" s="17"/>
    </row>
    <row r="107" spans="1:12">
      <c r="A107" s="17">
        <v>2018</v>
      </c>
      <c r="B107" s="17"/>
      <c r="C107" s="21">
        <v>1228.8</v>
      </c>
      <c r="D107" s="17">
        <v>77</v>
      </c>
      <c r="E107" s="17">
        <v>506.7</v>
      </c>
      <c r="F107" s="17">
        <v>1.5</v>
      </c>
      <c r="G107" s="17">
        <v>585.20000000000005</v>
      </c>
      <c r="H107" s="17">
        <v>53.3</v>
      </c>
      <c r="I107" s="21">
        <v>1867.2</v>
      </c>
      <c r="J107" s="21">
        <v>3001.4</v>
      </c>
      <c r="K107" s="21">
        <v>4868.6000000000004</v>
      </c>
      <c r="L107" s="17"/>
    </row>
    <row r="108" spans="1:12">
      <c r="A108" s="17">
        <v>2019</v>
      </c>
      <c r="B108" s="17"/>
      <c r="C108" s="21">
        <v>1165.3</v>
      </c>
      <c r="D108" s="17">
        <v>63.8</v>
      </c>
      <c r="E108" s="17">
        <v>513.70000000000005</v>
      </c>
      <c r="F108" s="17">
        <v>1.9</v>
      </c>
      <c r="G108" s="17">
        <v>579.4</v>
      </c>
      <c r="H108" s="17">
        <v>57</v>
      </c>
      <c r="I108" s="21">
        <v>1801.7</v>
      </c>
      <c r="J108" s="21">
        <v>2906.6</v>
      </c>
      <c r="K108" s="21">
        <v>4708.3999999999996</v>
      </c>
      <c r="L108" s="17"/>
    </row>
    <row r="109" spans="1:12">
      <c r="A109" s="17">
        <v>2020</v>
      </c>
      <c r="B109" s="17"/>
      <c r="C109" s="21">
        <v>1046.2</v>
      </c>
      <c r="D109" s="17">
        <v>54.8</v>
      </c>
      <c r="E109" s="17">
        <v>421.8</v>
      </c>
      <c r="F109" s="17">
        <v>1.2</v>
      </c>
      <c r="G109" s="17">
        <v>477.8</v>
      </c>
      <c r="H109" s="17">
        <v>35.200000000000003</v>
      </c>
      <c r="I109" s="21">
        <v>1559.1</v>
      </c>
      <c r="J109" s="21">
        <v>3020.2</v>
      </c>
      <c r="K109" s="21">
        <v>4579.3</v>
      </c>
      <c r="L109" s="17" t="s">
        <v>257</v>
      </c>
    </row>
    <row r="110" spans="1:12">
      <c r="A110" s="18">
        <v>2021</v>
      </c>
      <c r="B110" s="18"/>
      <c r="C110" s="26">
        <v>1227.5</v>
      </c>
      <c r="D110" s="18">
        <v>102.5</v>
      </c>
      <c r="E110" s="18">
        <v>596.20000000000005</v>
      </c>
      <c r="F110" s="18">
        <v>1.3</v>
      </c>
      <c r="G110" s="18">
        <v>700</v>
      </c>
      <c r="H110" s="18">
        <v>37.799999999999997</v>
      </c>
      <c r="I110" s="26">
        <v>1965.3</v>
      </c>
      <c r="J110" s="26">
        <v>3138.3</v>
      </c>
      <c r="K110" s="26">
        <v>5103.6000000000004</v>
      </c>
      <c r="L110" s="24"/>
    </row>
  </sheetData>
  <mergeCells count="10">
    <mergeCell ref="B58:L58"/>
    <mergeCell ref="A2:A5"/>
    <mergeCell ref="B2:I2"/>
    <mergeCell ref="J2:J4"/>
    <mergeCell ref="K2:L4"/>
    <mergeCell ref="B3:B4"/>
    <mergeCell ref="C3:C4"/>
    <mergeCell ref="D3:G3"/>
    <mergeCell ref="I3:I4"/>
    <mergeCell ref="B5:L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7196-7755-4481-AC0E-109926C5AF6D}">
  <dimension ref="A1:K110"/>
  <sheetViews>
    <sheetView workbookViewId="0"/>
  </sheetViews>
  <sheetFormatPr defaultRowHeight="15"/>
  <sheetData>
    <row r="1" spans="1:11" ht="21">
      <c r="A1" s="27" t="s">
        <v>266</v>
      </c>
    </row>
    <row r="2" spans="1:11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14"/>
      <c r="J2" s="115" t="s">
        <v>245</v>
      </c>
      <c r="K2" s="115" t="s">
        <v>246</v>
      </c>
    </row>
    <row r="3" spans="1:11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47" t="s">
        <v>250</v>
      </c>
      <c r="I3" s="115" t="s">
        <v>251</v>
      </c>
      <c r="J3" s="104"/>
      <c r="K3" s="104"/>
    </row>
    <row r="4" spans="1:11" ht="15" customHeight="1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47" t="s">
        <v>254</v>
      </c>
      <c r="I4" s="105"/>
      <c r="J4" s="105"/>
      <c r="K4" s="105"/>
    </row>
    <row r="5" spans="1:11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2"/>
    </row>
    <row r="6" spans="1:11">
      <c r="A6" s="16">
        <v>1970</v>
      </c>
      <c r="B6" s="16">
        <v>1.1000000000000001</v>
      </c>
      <c r="C6" s="16">
        <v>1</v>
      </c>
      <c r="D6" s="16">
        <v>1.21</v>
      </c>
      <c r="E6" s="16">
        <v>2.0699999999999998</v>
      </c>
      <c r="F6" s="16">
        <v>1.59</v>
      </c>
      <c r="G6" s="16">
        <v>1.52</v>
      </c>
      <c r="H6" s="16">
        <v>0.56999999999999995</v>
      </c>
      <c r="I6" s="16">
        <v>1.17</v>
      </c>
      <c r="J6" s="16">
        <v>6.56</v>
      </c>
      <c r="K6" s="16">
        <v>2</v>
      </c>
    </row>
    <row r="7" spans="1:11">
      <c r="A7" s="17">
        <v>1971</v>
      </c>
      <c r="B7" s="17">
        <v>1.03</v>
      </c>
      <c r="C7" s="17">
        <v>1.07</v>
      </c>
      <c r="D7" s="17">
        <v>1.29</v>
      </c>
      <c r="E7" s="17">
        <v>2.0099999999999998</v>
      </c>
      <c r="F7" s="17">
        <v>1.52</v>
      </c>
      <c r="G7" s="17">
        <v>1.53</v>
      </c>
      <c r="H7" s="17">
        <v>0.6</v>
      </c>
      <c r="I7" s="17">
        <v>1.22</v>
      </c>
      <c r="J7" s="17">
        <v>6.58</v>
      </c>
      <c r="K7" s="17">
        <v>2.0699999999999998</v>
      </c>
    </row>
    <row r="8" spans="1:11">
      <c r="A8" s="17">
        <v>1972</v>
      </c>
      <c r="B8" s="17">
        <v>1.18</v>
      </c>
      <c r="C8" s="17">
        <v>1.1299999999999999</v>
      </c>
      <c r="D8" s="17">
        <v>1.3</v>
      </c>
      <c r="E8" s="17">
        <v>2.13</v>
      </c>
      <c r="F8" s="17">
        <v>1.39</v>
      </c>
      <c r="G8" s="17">
        <v>1.56</v>
      </c>
      <c r="H8" s="17">
        <v>0.6</v>
      </c>
      <c r="I8" s="17">
        <v>1.28</v>
      </c>
      <c r="J8" s="17">
        <v>7.03</v>
      </c>
      <c r="K8" s="17">
        <v>2.2000000000000002</v>
      </c>
    </row>
    <row r="9" spans="1:11">
      <c r="A9" s="17">
        <v>1973</v>
      </c>
      <c r="B9" s="17">
        <v>1.17</v>
      </c>
      <c r="C9" s="17">
        <v>1.2</v>
      </c>
      <c r="D9" s="17">
        <v>1.66</v>
      </c>
      <c r="E9" s="17">
        <v>3.83</v>
      </c>
      <c r="F9" s="17">
        <v>1.76</v>
      </c>
      <c r="G9" s="17">
        <v>2.34</v>
      </c>
      <c r="H9" s="17">
        <v>0.69</v>
      </c>
      <c r="I9" s="17">
        <v>1.6</v>
      </c>
      <c r="J9" s="17">
        <v>7.22</v>
      </c>
      <c r="K9" s="17">
        <v>2.63</v>
      </c>
    </row>
    <row r="10" spans="1:11">
      <c r="A10" s="17">
        <v>1974</v>
      </c>
      <c r="B10" s="17">
        <v>2.29</v>
      </c>
      <c r="C10" s="17">
        <v>1.28</v>
      </c>
      <c r="D10" s="17">
        <v>2.58</v>
      </c>
      <c r="E10" s="17">
        <v>3.3</v>
      </c>
      <c r="F10" s="17">
        <v>2.83</v>
      </c>
      <c r="G10" s="17">
        <v>2.82</v>
      </c>
      <c r="H10" s="17">
        <v>1.07</v>
      </c>
      <c r="I10" s="17">
        <v>1.82</v>
      </c>
      <c r="J10" s="17">
        <v>7.81</v>
      </c>
      <c r="K10" s="17">
        <v>2.93</v>
      </c>
    </row>
    <row r="11" spans="1:11">
      <c r="A11" s="17">
        <v>1975</v>
      </c>
      <c r="B11" s="17">
        <v>2.52</v>
      </c>
      <c r="C11" s="17">
        <v>1.47</v>
      </c>
      <c r="D11" s="17">
        <v>2.57</v>
      </c>
      <c r="E11" s="17">
        <v>3.92</v>
      </c>
      <c r="F11" s="17">
        <v>3.11</v>
      </c>
      <c r="G11" s="17">
        <v>3.04</v>
      </c>
      <c r="H11" s="17">
        <v>1.1200000000000001</v>
      </c>
      <c r="I11" s="17">
        <v>2</v>
      </c>
      <c r="J11" s="17">
        <v>8.5500000000000007</v>
      </c>
      <c r="K11" s="17">
        <v>3.19</v>
      </c>
    </row>
    <row r="12" spans="1:11">
      <c r="A12" s="17">
        <v>1976</v>
      </c>
      <c r="B12" s="17">
        <v>2.52</v>
      </c>
      <c r="C12" s="17">
        <v>1.71</v>
      </c>
      <c r="D12" s="17">
        <v>2.81</v>
      </c>
      <c r="E12" s="17">
        <v>4.17</v>
      </c>
      <c r="F12" s="17">
        <v>3.25</v>
      </c>
      <c r="G12" s="17">
        <v>3.25</v>
      </c>
      <c r="H12" s="17">
        <v>1.2</v>
      </c>
      <c r="I12" s="17">
        <v>2.2799999999999998</v>
      </c>
      <c r="J12" s="17">
        <v>9.5399999999999991</v>
      </c>
      <c r="K12" s="17">
        <v>3.63</v>
      </c>
    </row>
    <row r="13" spans="1:11">
      <c r="A13" s="17">
        <v>1977</v>
      </c>
      <c r="B13" s="17">
        <v>2.4500000000000002</v>
      </c>
      <c r="C13" s="17">
        <v>2.04</v>
      </c>
      <c r="D13" s="17">
        <v>3.22</v>
      </c>
      <c r="E13" s="17">
        <v>4.66</v>
      </c>
      <c r="F13" s="17">
        <v>3.82</v>
      </c>
      <c r="G13" s="17">
        <v>3.69</v>
      </c>
      <c r="H13" s="17">
        <v>1.36</v>
      </c>
      <c r="I13" s="17">
        <v>2.64</v>
      </c>
      <c r="J13" s="17">
        <v>10.71</v>
      </c>
      <c r="K13" s="17">
        <v>4.26</v>
      </c>
    </row>
    <row r="14" spans="1:11">
      <c r="A14" s="17">
        <v>1978</v>
      </c>
      <c r="B14" s="17">
        <v>2.57</v>
      </c>
      <c r="C14" s="17">
        <v>2.19</v>
      </c>
      <c r="D14" s="17">
        <v>3.5</v>
      </c>
      <c r="E14" s="17">
        <v>4.68</v>
      </c>
      <c r="F14" s="17">
        <v>4.01</v>
      </c>
      <c r="G14" s="17">
        <v>3.87</v>
      </c>
      <c r="H14" s="17">
        <v>1.44</v>
      </c>
      <c r="I14" s="17">
        <v>2.76</v>
      </c>
      <c r="J14" s="17">
        <v>12.04</v>
      </c>
      <c r="K14" s="17">
        <v>4.55</v>
      </c>
    </row>
    <row r="15" spans="1:11">
      <c r="A15" s="17">
        <v>1979</v>
      </c>
      <c r="B15" s="17">
        <v>2.31</v>
      </c>
      <c r="C15" s="17">
        <v>2.67</v>
      </c>
      <c r="D15" s="17">
        <v>5.24</v>
      </c>
      <c r="E15" s="17">
        <v>6.34</v>
      </c>
      <c r="F15" s="17">
        <v>5.72</v>
      </c>
      <c r="G15" s="17">
        <v>5.53</v>
      </c>
      <c r="H15" s="17">
        <v>2.06</v>
      </c>
      <c r="I15" s="17">
        <v>3.42</v>
      </c>
      <c r="J15" s="17">
        <v>12.99</v>
      </c>
      <c r="K15" s="17">
        <v>5.4</v>
      </c>
    </row>
    <row r="16" spans="1:11">
      <c r="A16" s="17">
        <v>1980</v>
      </c>
      <c r="B16" s="17">
        <v>2.4300000000000002</v>
      </c>
      <c r="C16" s="17">
        <v>3.19</v>
      </c>
      <c r="D16" s="17">
        <v>7.18</v>
      </c>
      <c r="E16" s="17">
        <v>7.37</v>
      </c>
      <c r="F16" s="17">
        <v>8.5500000000000007</v>
      </c>
      <c r="G16" s="17">
        <v>7.32</v>
      </c>
      <c r="H16" s="17">
        <v>2.87</v>
      </c>
      <c r="I16" s="17">
        <v>4.09</v>
      </c>
      <c r="J16" s="17">
        <v>13.86</v>
      </c>
      <c r="K16" s="17">
        <v>6.38</v>
      </c>
    </row>
    <row r="17" spans="1:11">
      <c r="A17" s="17">
        <v>1981</v>
      </c>
      <c r="B17" s="17">
        <v>2.75</v>
      </c>
      <c r="C17" s="17">
        <v>3.63</v>
      </c>
      <c r="D17" s="17">
        <v>8.5399999999999991</v>
      </c>
      <c r="E17" s="17">
        <v>7.94</v>
      </c>
      <c r="F17" s="17">
        <v>10.5</v>
      </c>
      <c r="G17" s="17">
        <v>8.5</v>
      </c>
      <c r="H17" s="17">
        <v>3.53</v>
      </c>
      <c r="I17" s="17">
        <v>4.58</v>
      </c>
      <c r="J17" s="17">
        <v>15.36</v>
      </c>
      <c r="K17" s="17">
        <v>7.19</v>
      </c>
    </row>
    <row r="18" spans="1:11">
      <c r="A18" s="17">
        <v>1982</v>
      </c>
      <c r="B18" s="17">
        <v>2.8</v>
      </c>
      <c r="C18" s="17">
        <v>4.32</v>
      </c>
      <c r="D18" s="17">
        <v>8.24</v>
      </c>
      <c r="E18" s="17">
        <v>8.85</v>
      </c>
      <c r="F18" s="17">
        <v>10.44</v>
      </c>
      <c r="G18" s="17">
        <v>8.5399999999999991</v>
      </c>
      <c r="H18" s="17">
        <v>3.43</v>
      </c>
      <c r="I18" s="17">
        <v>5.05</v>
      </c>
      <c r="J18" s="17">
        <v>17.760000000000002</v>
      </c>
      <c r="K18" s="17">
        <v>8.1199999999999992</v>
      </c>
    </row>
    <row r="19" spans="1:11">
      <c r="A19" s="17">
        <v>1983</v>
      </c>
      <c r="B19" s="17">
        <v>2.75</v>
      </c>
      <c r="C19" s="17">
        <v>5.46</v>
      </c>
      <c r="D19" s="17">
        <v>7.62</v>
      </c>
      <c r="E19" s="17">
        <v>9.01</v>
      </c>
      <c r="F19" s="17">
        <v>7.47</v>
      </c>
      <c r="G19" s="17">
        <v>8.24</v>
      </c>
      <c r="H19" s="17">
        <v>3.32</v>
      </c>
      <c r="I19" s="17">
        <v>5.81</v>
      </c>
      <c r="J19" s="17">
        <v>17.920000000000002</v>
      </c>
      <c r="K19" s="17">
        <v>9.08</v>
      </c>
    </row>
    <row r="20" spans="1:11">
      <c r="A20" s="17">
        <v>1984</v>
      </c>
      <c r="B20" s="17">
        <v>2.92</v>
      </c>
      <c r="C20" s="17">
        <v>5.65</v>
      </c>
      <c r="D20" s="17">
        <v>7.81</v>
      </c>
      <c r="E20" s="17">
        <v>8.84</v>
      </c>
      <c r="F20" s="17">
        <v>8.24</v>
      </c>
      <c r="G20" s="17">
        <v>8.2100000000000009</v>
      </c>
      <c r="H20" s="17">
        <v>3.37</v>
      </c>
      <c r="I20" s="17">
        <v>5.97</v>
      </c>
      <c r="J20" s="17">
        <v>19.52</v>
      </c>
      <c r="K20" s="17">
        <v>9.57</v>
      </c>
    </row>
    <row r="21" spans="1:11">
      <c r="A21" s="17">
        <v>1985</v>
      </c>
      <c r="B21" s="17">
        <v>2.77</v>
      </c>
      <c r="C21" s="17">
        <v>5.5</v>
      </c>
      <c r="D21" s="17">
        <v>7.5</v>
      </c>
      <c r="E21" s="17">
        <v>8.76</v>
      </c>
      <c r="F21" s="17">
        <v>9.5</v>
      </c>
      <c r="G21" s="17">
        <v>8.1199999999999992</v>
      </c>
      <c r="H21" s="17">
        <v>3.24</v>
      </c>
      <c r="I21" s="17">
        <v>5.79</v>
      </c>
      <c r="J21" s="17">
        <v>20.37</v>
      </c>
      <c r="K21" s="17">
        <v>9.74</v>
      </c>
    </row>
    <row r="22" spans="1:11">
      <c r="A22" s="17">
        <v>1986</v>
      </c>
      <c r="B22" s="17">
        <v>2.83</v>
      </c>
      <c r="C22" s="17">
        <v>5.47</v>
      </c>
      <c r="D22" s="17">
        <v>5.66</v>
      </c>
      <c r="E22" s="17">
        <v>7.64</v>
      </c>
      <c r="F22" s="17">
        <v>6.88</v>
      </c>
      <c r="G22" s="17">
        <v>6.43</v>
      </c>
      <c r="H22" s="17">
        <v>2.6</v>
      </c>
      <c r="I22" s="17">
        <v>5.52</v>
      </c>
      <c r="J22" s="17">
        <v>21.14</v>
      </c>
      <c r="K22" s="17">
        <v>9.92</v>
      </c>
    </row>
    <row r="23" spans="1:11">
      <c r="A23" s="17">
        <v>1987</v>
      </c>
      <c r="B23" s="17">
        <v>2.57</v>
      </c>
      <c r="C23" s="17">
        <v>4.91</v>
      </c>
      <c r="D23" s="17">
        <v>5.71</v>
      </c>
      <c r="E23" s="17">
        <v>7.32</v>
      </c>
      <c r="F23" s="17">
        <v>7.39</v>
      </c>
      <c r="G23" s="17">
        <v>6.43</v>
      </c>
      <c r="H23" s="17">
        <v>2.48</v>
      </c>
      <c r="I23" s="17">
        <v>5.08</v>
      </c>
      <c r="J23" s="17">
        <v>21.38</v>
      </c>
      <c r="K23" s="17">
        <v>9.76</v>
      </c>
    </row>
    <row r="24" spans="1:11">
      <c r="A24" s="17">
        <v>1988</v>
      </c>
      <c r="B24" s="17">
        <v>2.54</v>
      </c>
      <c r="C24" s="17">
        <v>5.08</v>
      </c>
      <c r="D24" s="17">
        <v>5.71</v>
      </c>
      <c r="E24" s="17">
        <v>7.46</v>
      </c>
      <c r="F24" s="17">
        <v>6.66</v>
      </c>
      <c r="G24" s="17">
        <v>6.49</v>
      </c>
      <c r="H24" s="17">
        <v>2.5</v>
      </c>
      <c r="I24" s="17">
        <v>5.22</v>
      </c>
      <c r="J24" s="17">
        <v>20.95</v>
      </c>
      <c r="K24" s="17">
        <v>9.6199999999999992</v>
      </c>
    </row>
    <row r="25" spans="1:11">
      <c r="A25" s="17">
        <v>1989</v>
      </c>
      <c r="B25" s="17">
        <v>2.46</v>
      </c>
      <c r="C25" s="17">
        <v>5.42</v>
      </c>
      <c r="D25" s="17">
        <v>6.3</v>
      </c>
      <c r="E25" s="17">
        <v>9.7799999999999994</v>
      </c>
      <c r="F25" s="17">
        <v>6.14</v>
      </c>
      <c r="G25" s="17">
        <v>7.89</v>
      </c>
      <c r="H25" s="17">
        <v>2.76</v>
      </c>
      <c r="I25" s="17">
        <v>5.75</v>
      </c>
      <c r="J25" s="17">
        <v>20.309999999999999</v>
      </c>
      <c r="K25" s="17">
        <v>9.75</v>
      </c>
    </row>
    <row r="26" spans="1:11">
      <c r="A26" s="17">
        <v>1990</v>
      </c>
      <c r="B26" s="17">
        <v>2.62</v>
      </c>
      <c r="C26" s="17">
        <v>5.29</v>
      </c>
      <c r="D26" s="17">
        <v>7.52</v>
      </c>
      <c r="E26" s="17">
        <v>10.09</v>
      </c>
      <c r="F26" s="17">
        <v>7.82</v>
      </c>
      <c r="G26" s="17">
        <v>8.85</v>
      </c>
      <c r="H26" s="17">
        <v>3.56</v>
      </c>
      <c r="I26" s="17">
        <v>5.74</v>
      </c>
      <c r="J26" s="17">
        <v>20.14</v>
      </c>
      <c r="K26" s="17">
        <v>10.029999999999999</v>
      </c>
    </row>
    <row r="27" spans="1:11">
      <c r="A27" s="17">
        <v>1991</v>
      </c>
      <c r="B27" s="17">
        <v>2.62</v>
      </c>
      <c r="C27" s="17">
        <v>5.38</v>
      </c>
      <c r="D27" s="17">
        <v>6.95</v>
      </c>
      <c r="E27" s="17">
        <v>8.9700000000000006</v>
      </c>
      <c r="F27" s="17">
        <v>7.55</v>
      </c>
      <c r="G27" s="17">
        <v>8.0299999999999994</v>
      </c>
      <c r="H27" s="17">
        <v>3.41</v>
      </c>
      <c r="I27" s="17">
        <v>5.68</v>
      </c>
      <c r="J27" s="17">
        <v>19.73</v>
      </c>
      <c r="K27" s="17">
        <v>10.06</v>
      </c>
    </row>
    <row r="28" spans="1:11">
      <c r="A28" s="17">
        <v>1992</v>
      </c>
      <c r="B28" s="17">
        <v>2.58</v>
      </c>
      <c r="C28" s="17">
        <v>5.37</v>
      </c>
      <c r="D28" s="17">
        <v>6.14</v>
      </c>
      <c r="E28" s="17">
        <v>9.4600000000000009</v>
      </c>
      <c r="F28" s="17">
        <v>7.78</v>
      </c>
      <c r="G28" s="17">
        <v>7.96</v>
      </c>
      <c r="H28" s="17">
        <v>3.12</v>
      </c>
      <c r="I28" s="17">
        <v>5.63</v>
      </c>
      <c r="J28" s="17">
        <v>20.11</v>
      </c>
      <c r="K28" s="17">
        <v>9.89</v>
      </c>
    </row>
    <row r="29" spans="1:11">
      <c r="A29" s="17">
        <v>1993</v>
      </c>
      <c r="B29" s="17">
        <v>2.5299999999999998</v>
      </c>
      <c r="C29" s="17">
        <v>5.68</v>
      </c>
      <c r="D29" s="17">
        <v>6.13</v>
      </c>
      <c r="E29" s="17">
        <v>9.01</v>
      </c>
      <c r="F29" s="17">
        <v>8.07</v>
      </c>
      <c r="G29" s="17">
        <v>7.72</v>
      </c>
      <c r="H29" s="17">
        <v>3.05</v>
      </c>
      <c r="I29" s="17">
        <v>5.92</v>
      </c>
      <c r="J29" s="17">
        <v>19.55</v>
      </c>
      <c r="K29" s="17">
        <v>10</v>
      </c>
    </row>
    <row r="30" spans="1:11">
      <c r="A30" s="17">
        <v>1994</v>
      </c>
      <c r="B30" s="17">
        <v>2.52</v>
      </c>
      <c r="C30" s="17">
        <v>6.16</v>
      </c>
      <c r="D30" s="17">
        <v>6.15</v>
      </c>
      <c r="E30" s="17">
        <v>9.35</v>
      </c>
      <c r="F30" s="17">
        <v>8.16</v>
      </c>
      <c r="G30" s="17">
        <v>8.08</v>
      </c>
      <c r="H30" s="17">
        <v>2.96</v>
      </c>
      <c r="I30" s="17">
        <v>6.35</v>
      </c>
      <c r="J30" s="17">
        <v>19.86</v>
      </c>
      <c r="K30" s="17">
        <v>10.55</v>
      </c>
    </row>
    <row r="31" spans="1:11">
      <c r="A31" s="17">
        <v>1995</v>
      </c>
      <c r="B31" s="17">
        <v>2.4300000000000002</v>
      </c>
      <c r="C31" s="17">
        <v>5.3</v>
      </c>
      <c r="D31" s="17">
        <v>6.18</v>
      </c>
      <c r="E31" s="17">
        <v>9.5</v>
      </c>
      <c r="F31" s="17">
        <v>8.75</v>
      </c>
      <c r="G31" s="17">
        <v>8.3000000000000007</v>
      </c>
      <c r="H31" s="17">
        <v>2.9</v>
      </c>
      <c r="I31" s="17">
        <v>5.64</v>
      </c>
      <c r="J31" s="17">
        <v>19.75</v>
      </c>
      <c r="K31" s="17">
        <v>10.18</v>
      </c>
    </row>
    <row r="32" spans="1:11">
      <c r="A32" s="17">
        <v>1996</v>
      </c>
      <c r="B32" s="17">
        <v>2.31</v>
      </c>
      <c r="C32" s="17">
        <v>5.48</v>
      </c>
      <c r="D32" s="17">
        <v>6.91</v>
      </c>
      <c r="E32" s="17">
        <v>11.26</v>
      </c>
      <c r="F32" s="17">
        <v>6</v>
      </c>
      <c r="G32" s="17">
        <v>9.75</v>
      </c>
      <c r="H32" s="17">
        <v>3.32</v>
      </c>
      <c r="I32" s="17">
        <v>6.03</v>
      </c>
      <c r="J32" s="17">
        <v>19.850000000000001</v>
      </c>
      <c r="K32" s="17">
        <v>10.15</v>
      </c>
    </row>
    <row r="33" spans="1:11">
      <c r="A33" s="17">
        <v>1997</v>
      </c>
      <c r="B33" s="17">
        <v>2.2799999999999998</v>
      </c>
      <c r="C33" s="17">
        <v>6.3</v>
      </c>
      <c r="D33" s="17">
        <v>6.55</v>
      </c>
      <c r="E33" s="17">
        <v>10.52</v>
      </c>
      <c r="F33" s="17">
        <v>5.62</v>
      </c>
      <c r="G33" s="17">
        <v>9.2100000000000009</v>
      </c>
      <c r="H33" s="17">
        <v>3.31</v>
      </c>
      <c r="I33" s="17">
        <v>6.67</v>
      </c>
      <c r="J33" s="17">
        <v>20.350000000000001</v>
      </c>
      <c r="K33" s="17">
        <v>10.9</v>
      </c>
    </row>
    <row r="34" spans="1:11">
      <c r="A34" s="17">
        <v>1998</v>
      </c>
      <c r="B34" s="17">
        <v>2.34</v>
      </c>
      <c r="C34" s="17">
        <v>6.45</v>
      </c>
      <c r="D34" s="17">
        <v>5.67</v>
      </c>
      <c r="E34" s="17">
        <v>9.1</v>
      </c>
      <c r="F34" s="17">
        <v>8.6999999999999993</v>
      </c>
      <c r="G34" s="17">
        <v>8.1300000000000008</v>
      </c>
      <c r="H34" s="17">
        <v>2.87</v>
      </c>
      <c r="I34" s="17">
        <v>6.62</v>
      </c>
      <c r="J34" s="17">
        <v>20.55</v>
      </c>
      <c r="K34" s="17">
        <v>11.6</v>
      </c>
    </row>
    <row r="35" spans="1:11">
      <c r="A35" s="17">
        <v>1999</v>
      </c>
      <c r="B35" s="17">
        <v>2.42</v>
      </c>
      <c r="C35" s="17">
        <v>5.92</v>
      </c>
      <c r="D35" s="17">
        <v>6.01</v>
      </c>
      <c r="E35" s="17">
        <v>9.17</v>
      </c>
      <c r="F35" s="17">
        <v>4.88</v>
      </c>
      <c r="G35" s="17">
        <v>7.52</v>
      </c>
      <c r="H35" s="17">
        <v>2.94</v>
      </c>
      <c r="I35" s="17">
        <v>6.14</v>
      </c>
      <c r="J35" s="17">
        <v>20.399999999999999</v>
      </c>
      <c r="K35" s="17">
        <v>11.03</v>
      </c>
    </row>
    <row r="36" spans="1:11">
      <c r="A36" s="17">
        <v>2000</v>
      </c>
      <c r="B36" s="17">
        <v>2.41</v>
      </c>
      <c r="C36" s="17">
        <v>6.26</v>
      </c>
      <c r="D36" s="17">
        <v>9.15</v>
      </c>
      <c r="E36" s="17">
        <v>12.7</v>
      </c>
      <c r="F36" s="17">
        <v>9.18</v>
      </c>
      <c r="G36" s="17">
        <v>11.71</v>
      </c>
      <c r="H36" s="17">
        <v>4.41</v>
      </c>
      <c r="I36" s="17">
        <v>7</v>
      </c>
      <c r="J36" s="17">
        <v>20.12</v>
      </c>
      <c r="K36" s="17">
        <v>11.37</v>
      </c>
    </row>
    <row r="37" spans="1:11">
      <c r="A37" s="17">
        <v>2001</v>
      </c>
      <c r="B37" s="17">
        <v>2.77</v>
      </c>
      <c r="C37" s="17">
        <v>9.34</v>
      </c>
      <c r="D37" s="17">
        <v>8.59</v>
      </c>
      <c r="E37" s="17">
        <v>13.84</v>
      </c>
      <c r="F37" s="17">
        <v>9.19</v>
      </c>
      <c r="G37" s="17">
        <v>12.27</v>
      </c>
      <c r="H37" s="17">
        <v>4.22</v>
      </c>
      <c r="I37" s="17">
        <v>9.6</v>
      </c>
      <c r="J37" s="17">
        <v>20.29</v>
      </c>
      <c r="K37" s="17">
        <v>13.49</v>
      </c>
    </row>
    <row r="38" spans="1:11">
      <c r="A38" s="17">
        <v>2002</v>
      </c>
      <c r="B38" s="17">
        <v>2.73</v>
      </c>
      <c r="C38" s="17">
        <v>7.63</v>
      </c>
      <c r="D38" s="17">
        <v>7.77</v>
      </c>
      <c r="E38" s="17">
        <v>11.02</v>
      </c>
      <c r="F38" s="17">
        <v>8.4499999999999993</v>
      </c>
      <c r="G38" s="17">
        <v>10.27</v>
      </c>
      <c r="H38" s="17">
        <v>3.82</v>
      </c>
      <c r="I38" s="17">
        <v>7.93</v>
      </c>
      <c r="J38" s="17">
        <v>20.260000000000002</v>
      </c>
      <c r="K38" s="17">
        <v>12.42</v>
      </c>
    </row>
    <row r="39" spans="1:11">
      <c r="A39" s="17">
        <v>2003</v>
      </c>
      <c r="B39" s="17">
        <v>2.63</v>
      </c>
      <c r="C39" s="17">
        <v>8.6199999999999992</v>
      </c>
      <c r="D39" s="17">
        <v>9.1999999999999993</v>
      </c>
      <c r="E39" s="17">
        <v>12.61</v>
      </c>
      <c r="F39" s="17">
        <v>10.09</v>
      </c>
      <c r="G39" s="17">
        <v>11.72</v>
      </c>
      <c r="H39" s="17">
        <v>4.59</v>
      </c>
      <c r="I39" s="17">
        <v>8.98</v>
      </c>
      <c r="J39" s="17">
        <v>20.62</v>
      </c>
      <c r="K39" s="17">
        <v>12.92</v>
      </c>
    </row>
    <row r="40" spans="1:11">
      <c r="A40" s="17">
        <v>2004</v>
      </c>
      <c r="B40" s="17">
        <v>3.02</v>
      </c>
      <c r="C40" s="17">
        <v>9.89</v>
      </c>
      <c r="D40" s="17">
        <v>11.76</v>
      </c>
      <c r="E40" s="17">
        <v>15.53</v>
      </c>
      <c r="F40" s="17">
        <v>11.2</v>
      </c>
      <c r="G40" s="17">
        <v>14.38</v>
      </c>
      <c r="H40" s="17">
        <v>5.21</v>
      </c>
      <c r="I40" s="17">
        <v>10.41</v>
      </c>
      <c r="J40" s="17">
        <v>21.39</v>
      </c>
      <c r="K40" s="17">
        <v>14.51</v>
      </c>
    </row>
    <row r="41" spans="1:11">
      <c r="A41" s="17">
        <v>2005</v>
      </c>
      <c r="B41" s="17">
        <v>3.69</v>
      </c>
      <c r="C41" s="17">
        <v>11.92</v>
      </c>
      <c r="D41" s="17">
        <v>15.43</v>
      </c>
      <c r="E41" s="17">
        <v>18.079999999999998</v>
      </c>
      <c r="F41" s="17">
        <v>15.49</v>
      </c>
      <c r="G41" s="17">
        <v>17.27</v>
      </c>
      <c r="H41" s="17">
        <v>6.91</v>
      </c>
      <c r="I41" s="17">
        <v>12.44</v>
      </c>
      <c r="J41" s="17">
        <v>21.98</v>
      </c>
      <c r="K41" s="17">
        <v>16.18</v>
      </c>
    </row>
    <row r="42" spans="1:11">
      <c r="A42" s="17">
        <v>2006</v>
      </c>
      <c r="B42" s="17">
        <v>4</v>
      </c>
      <c r="C42" s="17">
        <v>12.83</v>
      </c>
      <c r="D42" s="17">
        <v>17.78</v>
      </c>
      <c r="E42" s="17">
        <v>19.95</v>
      </c>
      <c r="F42" s="17">
        <v>19.690000000000001</v>
      </c>
      <c r="G42" s="17">
        <v>19.5</v>
      </c>
      <c r="H42" s="17">
        <v>7.96</v>
      </c>
      <c r="I42" s="17">
        <v>13.49</v>
      </c>
      <c r="J42" s="17">
        <v>24.1</v>
      </c>
      <c r="K42" s="17">
        <v>17.96</v>
      </c>
    </row>
    <row r="43" spans="1:11">
      <c r="A43" s="17">
        <v>2007</v>
      </c>
      <c r="B43" s="17">
        <v>3.74</v>
      </c>
      <c r="C43" s="17">
        <v>11.04</v>
      </c>
      <c r="D43" s="17">
        <v>19.68</v>
      </c>
      <c r="E43" s="17">
        <v>21.8</v>
      </c>
      <c r="F43" s="17">
        <v>22.33</v>
      </c>
      <c r="G43" s="17">
        <v>21.53</v>
      </c>
      <c r="H43" s="17">
        <v>8.7899999999999991</v>
      </c>
      <c r="I43" s="17">
        <v>12.21</v>
      </c>
      <c r="J43" s="17">
        <v>24.21</v>
      </c>
      <c r="K43" s="17">
        <v>17.13</v>
      </c>
    </row>
    <row r="44" spans="1:11">
      <c r="A44" s="17">
        <v>2008</v>
      </c>
      <c r="B44" s="17"/>
      <c r="C44" s="17">
        <v>12.49</v>
      </c>
      <c r="D44" s="17">
        <v>24.09</v>
      </c>
      <c r="E44" s="17">
        <v>26.11</v>
      </c>
      <c r="F44" s="17">
        <v>23.64</v>
      </c>
      <c r="G44" s="17">
        <v>25.78</v>
      </c>
      <c r="H44" s="17">
        <v>10.83</v>
      </c>
      <c r="I44" s="17">
        <v>14.19</v>
      </c>
      <c r="J44" s="17">
        <v>26.01</v>
      </c>
      <c r="K44" s="17">
        <v>18.77</v>
      </c>
    </row>
    <row r="45" spans="1:11">
      <c r="A45" s="17">
        <v>2009</v>
      </c>
      <c r="B45" s="17"/>
      <c r="C45" s="17">
        <v>10.65</v>
      </c>
      <c r="D45" s="17">
        <v>17.03</v>
      </c>
      <c r="E45" s="17">
        <v>21.72</v>
      </c>
      <c r="F45" s="17">
        <v>23.92</v>
      </c>
      <c r="G45" s="17">
        <v>21.41</v>
      </c>
      <c r="H45" s="17">
        <v>8.1300000000000008</v>
      </c>
      <c r="I45" s="17">
        <v>11.99</v>
      </c>
      <c r="J45" s="17">
        <v>27.85</v>
      </c>
      <c r="K45" s="17">
        <v>18.309999999999999</v>
      </c>
    </row>
    <row r="46" spans="1:11">
      <c r="A46" s="17">
        <v>2010</v>
      </c>
      <c r="B46" s="17"/>
      <c r="C46" s="17">
        <v>8.52</v>
      </c>
      <c r="D46" s="17">
        <v>20.78</v>
      </c>
      <c r="E46" s="17">
        <v>22.62</v>
      </c>
      <c r="F46" s="17">
        <v>25.41</v>
      </c>
      <c r="G46" s="17">
        <v>22.56</v>
      </c>
      <c r="H46" s="17">
        <v>9.6</v>
      </c>
      <c r="I46" s="17">
        <v>10.210000000000001</v>
      </c>
      <c r="J46" s="17">
        <v>28.01</v>
      </c>
      <c r="K46" s="17">
        <v>17.73</v>
      </c>
    </row>
    <row r="47" spans="1:11">
      <c r="A47" s="17">
        <v>2011</v>
      </c>
      <c r="B47" s="17"/>
      <c r="C47" s="17">
        <v>9.35</v>
      </c>
      <c r="D47" s="17">
        <v>27.62</v>
      </c>
      <c r="E47" s="17">
        <v>26.39</v>
      </c>
      <c r="F47" s="17">
        <v>28.76</v>
      </c>
      <c r="G47" s="17">
        <v>26.54</v>
      </c>
      <c r="H47" s="17">
        <v>11.54</v>
      </c>
      <c r="I47" s="17">
        <v>11.45</v>
      </c>
      <c r="J47" s="17">
        <v>29.47</v>
      </c>
      <c r="K47" s="17">
        <v>19.12</v>
      </c>
    </row>
    <row r="48" spans="1:11">
      <c r="A48" s="17">
        <v>2012</v>
      </c>
      <c r="B48" s="17"/>
      <c r="C48" s="17">
        <v>8.83</v>
      </c>
      <c r="D48" s="17">
        <v>27.53</v>
      </c>
      <c r="E48" s="17">
        <v>22.98</v>
      </c>
      <c r="F48" s="17">
        <v>30.16</v>
      </c>
      <c r="G48" s="17">
        <v>23.5</v>
      </c>
      <c r="H48" s="17">
        <v>12.85</v>
      </c>
      <c r="I48" s="17">
        <v>10.4</v>
      </c>
      <c r="J48" s="17">
        <v>30.85</v>
      </c>
      <c r="K48" s="17">
        <v>19.75</v>
      </c>
    </row>
    <row r="49" spans="1:11">
      <c r="A49" s="17">
        <v>2013</v>
      </c>
      <c r="B49" s="17"/>
      <c r="C49" s="17">
        <v>8.31</v>
      </c>
      <c r="D49" s="17">
        <v>28.55</v>
      </c>
      <c r="E49" s="17">
        <v>22.48</v>
      </c>
      <c r="F49" s="17">
        <v>30.83</v>
      </c>
      <c r="G49" s="17">
        <v>23.04</v>
      </c>
      <c r="H49" s="17">
        <v>12.58</v>
      </c>
      <c r="I49" s="17">
        <v>9.7899999999999991</v>
      </c>
      <c r="J49" s="17">
        <v>32.22</v>
      </c>
      <c r="K49" s="17">
        <v>18.91</v>
      </c>
    </row>
    <row r="50" spans="1:11">
      <c r="A50" s="17">
        <v>2014</v>
      </c>
      <c r="B50" s="17"/>
      <c r="C50" s="17">
        <v>8.86</v>
      </c>
      <c r="D50" s="17">
        <v>27.6</v>
      </c>
      <c r="E50" s="17">
        <v>27.61</v>
      </c>
      <c r="F50" s="17">
        <v>33.18</v>
      </c>
      <c r="G50" s="17">
        <v>27.7</v>
      </c>
      <c r="H50" s="17">
        <v>12.27</v>
      </c>
      <c r="I50" s="17">
        <v>10.59</v>
      </c>
      <c r="J50" s="17">
        <v>33.58</v>
      </c>
      <c r="K50" s="17">
        <v>19.57</v>
      </c>
    </row>
    <row r="51" spans="1:11">
      <c r="A51" s="17">
        <v>2015</v>
      </c>
      <c r="B51" s="17"/>
      <c r="C51" s="17">
        <v>8.7200000000000006</v>
      </c>
      <c r="D51" s="17">
        <v>18.07</v>
      </c>
      <c r="E51" s="17">
        <v>18.79</v>
      </c>
      <c r="F51" s="17">
        <v>17.13</v>
      </c>
      <c r="G51" s="17">
        <v>18.71</v>
      </c>
      <c r="H51" s="17">
        <v>8.4499999999999993</v>
      </c>
      <c r="I51" s="17">
        <v>9.56</v>
      </c>
      <c r="J51" s="17">
        <v>33.909999999999997</v>
      </c>
      <c r="K51" s="17">
        <v>19.78</v>
      </c>
    </row>
    <row r="52" spans="1:11">
      <c r="A52" s="17">
        <v>2016</v>
      </c>
      <c r="B52" s="17"/>
      <c r="C52" s="17">
        <v>7.65</v>
      </c>
      <c r="D52" s="17">
        <v>15.64</v>
      </c>
      <c r="E52" s="17">
        <v>18.350000000000001</v>
      </c>
      <c r="F52" s="17">
        <v>13.66</v>
      </c>
      <c r="G52" s="17">
        <v>18.05</v>
      </c>
      <c r="H52" s="17">
        <v>7.22</v>
      </c>
      <c r="I52" s="17">
        <v>8.51</v>
      </c>
      <c r="J52" s="17">
        <v>34.54</v>
      </c>
      <c r="K52" s="17">
        <v>19.87</v>
      </c>
    </row>
    <row r="53" spans="1:11">
      <c r="A53" s="17">
        <v>2017</v>
      </c>
      <c r="B53" s="17"/>
      <c r="C53" s="17">
        <v>8.59</v>
      </c>
      <c r="D53" s="17">
        <v>17.809999999999999</v>
      </c>
      <c r="E53" s="17">
        <v>22.08</v>
      </c>
      <c r="F53" s="17">
        <v>17.079999999999998</v>
      </c>
      <c r="G53" s="17">
        <v>21.69</v>
      </c>
      <c r="H53" s="17">
        <v>8.08</v>
      </c>
      <c r="I53" s="17">
        <v>9.66</v>
      </c>
      <c r="J53" s="17">
        <v>36.03</v>
      </c>
      <c r="K53" s="17">
        <v>20.94</v>
      </c>
    </row>
    <row r="54" spans="1:11">
      <c r="A54" s="17">
        <v>2018</v>
      </c>
      <c r="B54" s="17"/>
      <c r="C54" s="17">
        <v>8.34</v>
      </c>
      <c r="D54" s="17">
        <v>19.43</v>
      </c>
      <c r="E54" s="17">
        <v>22.64</v>
      </c>
      <c r="F54" s="17">
        <v>26.31</v>
      </c>
      <c r="G54" s="17">
        <v>22.42</v>
      </c>
      <c r="H54" s="17">
        <v>8.94</v>
      </c>
      <c r="I54" s="17">
        <v>9.58</v>
      </c>
      <c r="J54" s="17">
        <v>35.94</v>
      </c>
      <c r="K54" s="17">
        <v>20.39</v>
      </c>
    </row>
    <row r="55" spans="1:11">
      <c r="A55" s="17">
        <v>2019</v>
      </c>
      <c r="B55" s="17"/>
      <c r="C55" s="17">
        <v>8.25</v>
      </c>
      <c r="D55" s="17">
        <v>18.920000000000002</v>
      </c>
      <c r="E55" s="17">
        <v>19.920000000000002</v>
      </c>
      <c r="F55" s="17">
        <v>23.04</v>
      </c>
      <c r="G55" s="17">
        <v>19.87</v>
      </c>
      <c r="H55" s="17">
        <v>8.6</v>
      </c>
      <c r="I55" s="17">
        <v>9.34</v>
      </c>
      <c r="J55" s="17">
        <v>36.869999999999997</v>
      </c>
      <c r="K55" s="17">
        <v>20.36</v>
      </c>
    </row>
    <row r="56" spans="1:11">
      <c r="A56" s="17">
        <v>2020</v>
      </c>
      <c r="B56" s="17"/>
      <c r="C56" s="17">
        <v>8.17</v>
      </c>
      <c r="D56" s="17">
        <v>16.21</v>
      </c>
      <c r="E56" s="17">
        <v>18.29</v>
      </c>
      <c r="F56" s="17">
        <v>14.96</v>
      </c>
      <c r="G56" s="17">
        <v>18.11</v>
      </c>
      <c r="H56" s="17">
        <v>7.11</v>
      </c>
      <c r="I56" s="17">
        <v>9.02</v>
      </c>
      <c r="J56" s="17">
        <v>37.590000000000003</v>
      </c>
      <c r="K56" s="17">
        <v>20.88</v>
      </c>
    </row>
    <row r="57" spans="1:11">
      <c r="A57" s="18">
        <v>2021</v>
      </c>
      <c r="B57" s="18"/>
      <c r="C57" s="18">
        <v>9.52</v>
      </c>
      <c r="D57" s="18">
        <v>20.47</v>
      </c>
      <c r="E57" s="18">
        <v>24.31</v>
      </c>
      <c r="F57" s="18">
        <v>23.63</v>
      </c>
      <c r="G57" s="18">
        <v>23.96</v>
      </c>
      <c r="H57" s="18">
        <v>8.5399999999999991</v>
      </c>
      <c r="I57" s="18">
        <v>10.75</v>
      </c>
      <c r="J57" s="18">
        <v>39.200000000000003</v>
      </c>
      <c r="K57" s="18">
        <v>22.79</v>
      </c>
    </row>
    <row r="58" spans="1:11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2"/>
    </row>
    <row r="59" spans="1:11">
      <c r="A59" s="16">
        <v>1970</v>
      </c>
      <c r="B59" s="16">
        <v>10</v>
      </c>
      <c r="C59" s="16">
        <v>160.30000000000001</v>
      </c>
      <c r="D59" s="16">
        <v>56.3</v>
      </c>
      <c r="E59" s="16">
        <v>51.4</v>
      </c>
      <c r="F59" s="16">
        <v>16.600000000000001</v>
      </c>
      <c r="G59" s="16">
        <v>124.4</v>
      </c>
      <c r="H59" s="16">
        <v>1.2</v>
      </c>
      <c r="I59" s="16">
        <v>295.8</v>
      </c>
      <c r="J59" s="16">
        <v>301.8</v>
      </c>
      <c r="K59" s="16">
        <v>597.70000000000005</v>
      </c>
    </row>
    <row r="60" spans="1:11">
      <c r="A60" s="17">
        <v>1971</v>
      </c>
      <c r="B60" s="17">
        <v>7.8</v>
      </c>
      <c r="C60" s="17">
        <v>175.8</v>
      </c>
      <c r="D60" s="17">
        <v>64.2</v>
      </c>
      <c r="E60" s="17">
        <v>50.6</v>
      </c>
      <c r="F60" s="17">
        <v>15.5</v>
      </c>
      <c r="G60" s="17">
        <v>130.19999999999999</v>
      </c>
      <c r="H60" s="17">
        <v>1.1000000000000001</v>
      </c>
      <c r="I60" s="17">
        <v>315</v>
      </c>
      <c r="J60" s="17">
        <v>322.60000000000002</v>
      </c>
      <c r="K60" s="17">
        <v>637.5</v>
      </c>
    </row>
    <row r="61" spans="1:11">
      <c r="A61" s="17">
        <v>1972</v>
      </c>
      <c r="B61" s="17">
        <v>9.4</v>
      </c>
      <c r="C61" s="17">
        <v>192.6</v>
      </c>
      <c r="D61" s="17">
        <v>69.7</v>
      </c>
      <c r="E61" s="17">
        <v>61</v>
      </c>
      <c r="F61" s="17">
        <v>15.2</v>
      </c>
      <c r="G61" s="17">
        <v>145.80000000000001</v>
      </c>
      <c r="H61" s="17">
        <v>1.2</v>
      </c>
      <c r="I61" s="17">
        <v>349</v>
      </c>
      <c r="J61" s="17">
        <v>368</v>
      </c>
      <c r="K61" s="17">
        <v>717</v>
      </c>
    </row>
    <row r="62" spans="1:11">
      <c r="A62" s="17">
        <v>1973</v>
      </c>
      <c r="B62" s="17">
        <v>4.8</v>
      </c>
      <c r="C62" s="17">
        <v>185.3</v>
      </c>
      <c r="D62" s="17">
        <v>90.1</v>
      </c>
      <c r="E62" s="17">
        <v>106</v>
      </c>
      <c r="F62" s="17">
        <v>13.2</v>
      </c>
      <c r="G62" s="17">
        <v>209.3</v>
      </c>
      <c r="H62" s="17">
        <v>1.2</v>
      </c>
      <c r="I62" s="17">
        <v>400.6</v>
      </c>
      <c r="J62" s="17">
        <v>403</v>
      </c>
      <c r="K62" s="17">
        <v>803.6</v>
      </c>
    </row>
    <row r="63" spans="1:11">
      <c r="A63" s="17">
        <v>1974</v>
      </c>
      <c r="B63" s="17">
        <v>8.8000000000000007</v>
      </c>
      <c r="C63" s="17">
        <v>202.4</v>
      </c>
      <c r="D63" s="17">
        <v>131.69999999999999</v>
      </c>
      <c r="E63" s="17">
        <v>87.3</v>
      </c>
      <c r="F63" s="17">
        <v>14.5</v>
      </c>
      <c r="G63" s="17">
        <v>233.5</v>
      </c>
      <c r="H63" s="17">
        <v>2</v>
      </c>
      <c r="I63" s="17">
        <v>446.8</v>
      </c>
      <c r="J63" s="17">
        <v>440.6</v>
      </c>
      <c r="K63" s="17">
        <v>887.4</v>
      </c>
    </row>
    <row r="64" spans="1:11">
      <c r="A64" s="17">
        <v>1975</v>
      </c>
      <c r="B64" s="17">
        <v>15</v>
      </c>
      <c r="C64" s="17">
        <v>237</v>
      </c>
      <c r="D64" s="17">
        <v>129.4</v>
      </c>
      <c r="E64" s="17">
        <v>103</v>
      </c>
      <c r="F64" s="17">
        <v>12.6</v>
      </c>
      <c r="G64" s="17">
        <v>245</v>
      </c>
      <c r="H64" s="17">
        <v>2.2999999999999998</v>
      </c>
      <c r="I64" s="17">
        <v>499.3</v>
      </c>
      <c r="J64" s="17">
        <v>477.5</v>
      </c>
      <c r="K64" s="17">
        <v>976.8</v>
      </c>
    </row>
    <row r="65" spans="1:11">
      <c r="A65" s="17">
        <v>1976</v>
      </c>
      <c r="B65" s="17">
        <v>10.3</v>
      </c>
      <c r="C65" s="17">
        <v>259</v>
      </c>
      <c r="D65" s="17">
        <v>159.4</v>
      </c>
      <c r="E65" s="17">
        <v>113.1</v>
      </c>
      <c r="F65" s="17">
        <v>20.7</v>
      </c>
      <c r="G65" s="17">
        <v>293.2</v>
      </c>
      <c r="H65" s="17">
        <v>2.8</v>
      </c>
      <c r="I65" s="17">
        <v>565.29999999999995</v>
      </c>
      <c r="J65" s="17">
        <v>542.6</v>
      </c>
      <c r="K65" s="21">
        <v>1107.8</v>
      </c>
    </row>
    <row r="66" spans="1:11">
      <c r="A66" s="17">
        <v>1977</v>
      </c>
      <c r="B66" s="17">
        <v>6.3</v>
      </c>
      <c r="C66" s="17">
        <v>306.60000000000002</v>
      </c>
      <c r="D66" s="17">
        <v>183.8</v>
      </c>
      <c r="E66" s="17">
        <v>125.8</v>
      </c>
      <c r="F66" s="17">
        <v>22.9</v>
      </c>
      <c r="G66" s="17">
        <v>332.4</v>
      </c>
      <c r="H66" s="17">
        <v>3.6</v>
      </c>
      <c r="I66" s="17">
        <v>649</v>
      </c>
      <c r="J66" s="17">
        <v>659.7</v>
      </c>
      <c r="K66" s="21">
        <v>1308.7</v>
      </c>
    </row>
    <row r="67" spans="1:11">
      <c r="A67" s="17">
        <v>1978</v>
      </c>
      <c r="B67" s="17">
        <v>2.4</v>
      </c>
      <c r="C67" s="17">
        <v>365.2</v>
      </c>
      <c r="D67" s="17">
        <v>204.1</v>
      </c>
      <c r="E67" s="17">
        <v>119.3</v>
      </c>
      <c r="F67" s="17">
        <v>26.5</v>
      </c>
      <c r="G67" s="17">
        <v>349.9</v>
      </c>
      <c r="H67" s="17">
        <v>5</v>
      </c>
      <c r="I67" s="17">
        <v>722.5</v>
      </c>
      <c r="J67" s="17">
        <v>750.5</v>
      </c>
      <c r="K67" s="21">
        <v>1473</v>
      </c>
    </row>
    <row r="68" spans="1:11">
      <c r="A68" s="17">
        <v>1979</v>
      </c>
      <c r="B68" s="17">
        <v>1.6</v>
      </c>
      <c r="C68" s="17">
        <v>458.5</v>
      </c>
      <c r="D68" s="17">
        <v>236.3</v>
      </c>
      <c r="E68" s="17">
        <v>97.1</v>
      </c>
      <c r="F68" s="17">
        <v>17.3</v>
      </c>
      <c r="G68" s="17">
        <v>350.7</v>
      </c>
      <c r="H68" s="17">
        <v>8.9</v>
      </c>
      <c r="I68" s="17">
        <v>819.6</v>
      </c>
      <c r="J68" s="17">
        <v>811.8</v>
      </c>
      <c r="K68" s="21">
        <v>1631.4</v>
      </c>
    </row>
    <row r="69" spans="1:11">
      <c r="A69" s="17">
        <v>1980</v>
      </c>
      <c r="B69" s="17">
        <v>2.5</v>
      </c>
      <c r="C69" s="17">
        <v>516.29999999999995</v>
      </c>
      <c r="D69" s="17">
        <v>225.8</v>
      </c>
      <c r="E69" s="17">
        <v>97.4</v>
      </c>
      <c r="F69" s="17">
        <v>23.8</v>
      </c>
      <c r="G69" s="17">
        <v>347</v>
      </c>
      <c r="H69" s="17">
        <v>12.9</v>
      </c>
      <c r="I69" s="17">
        <v>878.7</v>
      </c>
      <c r="J69" s="17">
        <v>910.8</v>
      </c>
      <c r="K69" s="21">
        <v>1789.4</v>
      </c>
    </row>
    <row r="70" spans="1:11">
      <c r="A70" s="17">
        <v>1981</v>
      </c>
      <c r="B70" s="17">
        <v>3.6</v>
      </c>
      <c r="C70" s="17">
        <v>573.5</v>
      </c>
      <c r="D70" s="17">
        <v>204.1</v>
      </c>
      <c r="E70" s="17">
        <v>103.1</v>
      </c>
      <c r="F70" s="17">
        <v>32</v>
      </c>
      <c r="G70" s="17">
        <v>339.2</v>
      </c>
      <c r="H70" s="17">
        <v>16.600000000000001</v>
      </c>
      <c r="I70" s="17">
        <v>932.8</v>
      </c>
      <c r="J70" s="21">
        <v>1001.6</v>
      </c>
      <c r="K70" s="21">
        <v>1934.5</v>
      </c>
    </row>
    <row r="71" spans="1:11">
      <c r="A71" s="17">
        <v>1982</v>
      </c>
      <c r="B71" s="17">
        <v>6.1</v>
      </c>
      <c r="C71" s="17">
        <v>702.6</v>
      </c>
      <c r="D71" s="17">
        <v>202.7</v>
      </c>
      <c r="E71" s="17">
        <v>100.2</v>
      </c>
      <c r="F71" s="17">
        <v>20.3</v>
      </c>
      <c r="G71" s="17">
        <v>323.2</v>
      </c>
      <c r="H71" s="17">
        <v>16.5</v>
      </c>
      <c r="I71" s="21">
        <v>1048.4000000000001</v>
      </c>
      <c r="J71" s="21">
        <v>1170.0999999999999</v>
      </c>
      <c r="K71" s="21">
        <v>2218.5</v>
      </c>
    </row>
    <row r="72" spans="1:11">
      <c r="A72" s="17">
        <v>1983</v>
      </c>
      <c r="B72" s="17">
        <v>6.8</v>
      </c>
      <c r="C72" s="17">
        <v>797.8</v>
      </c>
      <c r="D72" s="17">
        <v>107.4</v>
      </c>
      <c r="E72" s="17">
        <v>121.3</v>
      </c>
      <c r="F72" s="17">
        <v>17.2</v>
      </c>
      <c r="G72" s="17">
        <v>245.8</v>
      </c>
      <c r="H72" s="17">
        <v>17.3</v>
      </c>
      <c r="I72" s="21">
        <v>1067.8</v>
      </c>
      <c r="J72" s="21">
        <v>1218.8</v>
      </c>
      <c r="K72" s="21">
        <v>2286.5</v>
      </c>
    </row>
    <row r="73" spans="1:11">
      <c r="A73" s="17">
        <v>1984</v>
      </c>
      <c r="B73" s="17">
        <v>8</v>
      </c>
      <c r="C73" s="17">
        <v>862.3</v>
      </c>
      <c r="D73" s="17">
        <v>135</v>
      </c>
      <c r="E73" s="17">
        <v>95.5</v>
      </c>
      <c r="F73" s="17">
        <v>20.3</v>
      </c>
      <c r="G73" s="17">
        <v>250.8</v>
      </c>
      <c r="H73" s="17">
        <v>15.3</v>
      </c>
      <c r="I73" s="21">
        <v>1136.4000000000001</v>
      </c>
      <c r="J73" s="21">
        <v>1344.7</v>
      </c>
      <c r="K73" s="21">
        <v>2481.1</v>
      </c>
    </row>
    <row r="74" spans="1:11">
      <c r="A74" s="17">
        <v>1985</v>
      </c>
      <c r="B74" s="17">
        <v>7.1</v>
      </c>
      <c r="C74" s="17">
        <v>810.4</v>
      </c>
      <c r="D74" s="17">
        <v>116.1</v>
      </c>
      <c r="E74" s="17">
        <v>80.8</v>
      </c>
      <c r="F74" s="17">
        <v>25.1</v>
      </c>
      <c r="G74" s="17">
        <v>221.9</v>
      </c>
      <c r="H74" s="17">
        <v>15.1</v>
      </c>
      <c r="I74" s="21">
        <v>1054.5999999999999</v>
      </c>
      <c r="J74" s="21">
        <v>1376.4</v>
      </c>
      <c r="K74" s="21">
        <v>2430.9</v>
      </c>
    </row>
    <row r="75" spans="1:11">
      <c r="A75" s="17">
        <v>1986</v>
      </c>
      <c r="B75" s="17">
        <v>8</v>
      </c>
      <c r="C75" s="17">
        <v>772.9</v>
      </c>
      <c r="D75" s="17">
        <v>100.1</v>
      </c>
      <c r="E75" s="17">
        <v>78.400000000000006</v>
      </c>
      <c r="F75" s="17">
        <v>15.3</v>
      </c>
      <c r="G75" s="17">
        <v>193.8</v>
      </c>
      <c r="H75" s="17">
        <v>11.1</v>
      </c>
      <c r="I75" s="17">
        <v>985.8</v>
      </c>
      <c r="J75" s="21">
        <v>1479.4</v>
      </c>
      <c r="K75" s="21">
        <v>2465.1999999999998</v>
      </c>
    </row>
    <row r="76" spans="1:11">
      <c r="A76" s="17">
        <v>1987</v>
      </c>
      <c r="B76" s="17">
        <v>7.3</v>
      </c>
      <c r="C76" s="17">
        <v>688.3</v>
      </c>
      <c r="D76" s="17">
        <v>101.1</v>
      </c>
      <c r="E76" s="17">
        <v>85.8</v>
      </c>
      <c r="F76" s="17">
        <v>16.899999999999999</v>
      </c>
      <c r="G76" s="17">
        <v>203.7</v>
      </c>
      <c r="H76" s="17">
        <v>11.1</v>
      </c>
      <c r="I76" s="17">
        <v>910.4</v>
      </c>
      <c r="J76" s="21">
        <v>1544.4</v>
      </c>
      <c r="K76" s="21">
        <v>2454.9</v>
      </c>
    </row>
    <row r="77" spans="1:11">
      <c r="A77" s="17">
        <v>1988</v>
      </c>
      <c r="B77" s="17">
        <v>8</v>
      </c>
      <c r="C77" s="17">
        <v>792.6</v>
      </c>
      <c r="D77" s="17">
        <v>97.8</v>
      </c>
      <c r="E77" s="17">
        <v>99.5</v>
      </c>
      <c r="F77" s="17">
        <v>19.600000000000001</v>
      </c>
      <c r="G77" s="17">
        <v>217</v>
      </c>
      <c r="H77" s="17">
        <v>12</v>
      </c>
      <c r="I77" s="21">
        <v>1029.5999999999999</v>
      </c>
      <c r="J77" s="21">
        <v>1607</v>
      </c>
      <c r="K77" s="21">
        <v>2636.6</v>
      </c>
    </row>
    <row r="78" spans="1:11">
      <c r="A78" s="17">
        <v>1989</v>
      </c>
      <c r="B78" s="17">
        <v>6</v>
      </c>
      <c r="C78" s="17">
        <v>858.3</v>
      </c>
      <c r="D78" s="17">
        <v>98.9</v>
      </c>
      <c r="E78" s="17">
        <v>157.4</v>
      </c>
      <c r="F78" s="17">
        <v>18.5</v>
      </c>
      <c r="G78" s="17">
        <v>274.8</v>
      </c>
      <c r="H78" s="17">
        <v>13.4</v>
      </c>
      <c r="I78" s="21">
        <v>1152.4000000000001</v>
      </c>
      <c r="J78" s="21">
        <v>1544</v>
      </c>
      <c r="K78" s="21">
        <v>2696.5</v>
      </c>
    </row>
    <row r="79" spans="1:11">
      <c r="A79" s="17">
        <v>1990</v>
      </c>
      <c r="B79" s="17">
        <v>6.5</v>
      </c>
      <c r="C79" s="17">
        <v>756.4</v>
      </c>
      <c r="D79" s="17">
        <v>87.5</v>
      </c>
      <c r="E79" s="17">
        <v>139</v>
      </c>
      <c r="F79" s="17">
        <v>12.3</v>
      </c>
      <c r="G79" s="17">
        <v>238.8</v>
      </c>
      <c r="H79" s="17">
        <v>18.100000000000001</v>
      </c>
      <c r="I79" s="21">
        <v>1019.7</v>
      </c>
      <c r="J79" s="21">
        <v>1519.3</v>
      </c>
      <c r="K79" s="21">
        <v>2539</v>
      </c>
    </row>
    <row r="80" spans="1:11">
      <c r="A80" s="17">
        <v>1991</v>
      </c>
      <c r="B80" s="17">
        <v>4.5999999999999996</v>
      </c>
      <c r="C80" s="17">
        <v>798.9</v>
      </c>
      <c r="D80" s="17">
        <v>78.2</v>
      </c>
      <c r="E80" s="17">
        <v>123.3</v>
      </c>
      <c r="F80" s="17">
        <v>13.5</v>
      </c>
      <c r="G80" s="17">
        <v>215.1</v>
      </c>
      <c r="H80" s="17">
        <v>18.100000000000001</v>
      </c>
      <c r="I80" s="21">
        <v>1036.7</v>
      </c>
      <c r="J80" s="21">
        <v>1630.5</v>
      </c>
      <c r="K80" s="21">
        <v>2667.2</v>
      </c>
    </row>
    <row r="81" spans="1:11">
      <c r="A81" s="17">
        <v>1992</v>
      </c>
      <c r="B81" s="17">
        <v>4.3</v>
      </c>
      <c r="C81" s="17">
        <v>828.8</v>
      </c>
      <c r="D81" s="17">
        <v>67.3</v>
      </c>
      <c r="E81" s="17">
        <v>127.6</v>
      </c>
      <c r="F81" s="17">
        <v>8.1999999999999993</v>
      </c>
      <c r="G81" s="17">
        <v>203.1</v>
      </c>
      <c r="H81" s="17">
        <v>17.399999999999999</v>
      </c>
      <c r="I81" s="21">
        <v>1053.5999999999999</v>
      </c>
      <c r="J81" s="21">
        <v>1567</v>
      </c>
      <c r="K81" s="21">
        <v>2620.6</v>
      </c>
    </row>
    <row r="82" spans="1:11">
      <c r="A82" s="17">
        <v>1993</v>
      </c>
      <c r="B82" s="17">
        <v>3.5</v>
      </c>
      <c r="C82" s="17">
        <v>943.7</v>
      </c>
      <c r="D82" s="17">
        <v>75.599999999999994</v>
      </c>
      <c r="E82" s="17">
        <v>133.80000000000001</v>
      </c>
      <c r="F82" s="17">
        <v>11.6</v>
      </c>
      <c r="G82" s="17">
        <v>221</v>
      </c>
      <c r="H82" s="17">
        <v>8.8000000000000007</v>
      </c>
      <c r="I82" s="21">
        <v>1177</v>
      </c>
      <c r="J82" s="21">
        <v>1666.4</v>
      </c>
      <c r="K82" s="21">
        <v>2843.4</v>
      </c>
    </row>
    <row r="83" spans="1:11">
      <c r="A83" s="17">
        <v>1994</v>
      </c>
      <c r="B83" s="17">
        <v>3</v>
      </c>
      <c r="C83" s="17">
        <v>981.8</v>
      </c>
      <c r="D83" s="17">
        <v>59.6</v>
      </c>
      <c r="E83" s="17">
        <v>136.19999999999999</v>
      </c>
      <c r="F83" s="17">
        <v>12.7</v>
      </c>
      <c r="G83" s="17">
        <v>208.5</v>
      </c>
      <c r="H83" s="17">
        <v>8.1</v>
      </c>
      <c r="I83" s="21">
        <v>1201.5</v>
      </c>
      <c r="J83" s="21">
        <v>1697.3</v>
      </c>
      <c r="K83" s="21">
        <v>2898.8</v>
      </c>
    </row>
    <row r="84" spans="1:11">
      <c r="A84" s="17">
        <v>1995</v>
      </c>
      <c r="B84" s="17">
        <v>2</v>
      </c>
      <c r="C84" s="17">
        <v>864.4</v>
      </c>
      <c r="D84" s="17">
        <v>53.1</v>
      </c>
      <c r="E84" s="17">
        <v>141</v>
      </c>
      <c r="F84" s="17">
        <v>10.7</v>
      </c>
      <c r="G84" s="17">
        <v>204.8</v>
      </c>
      <c r="H84" s="17">
        <v>8</v>
      </c>
      <c r="I84" s="21">
        <v>1079.2</v>
      </c>
      <c r="J84" s="21">
        <v>1790.1</v>
      </c>
      <c r="K84" s="21">
        <v>2869.3</v>
      </c>
    </row>
    <row r="85" spans="1:11">
      <c r="A85" s="17">
        <v>1996</v>
      </c>
      <c r="B85" s="17">
        <v>2.2000000000000002</v>
      </c>
      <c r="C85" s="17">
        <v>996.9</v>
      </c>
      <c r="D85" s="17">
        <v>58.2</v>
      </c>
      <c r="E85" s="17">
        <v>224.5</v>
      </c>
      <c r="F85" s="17">
        <v>9.8000000000000007</v>
      </c>
      <c r="G85" s="17">
        <v>292.5</v>
      </c>
      <c r="H85" s="17">
        <v>9.5</v>
      </c>
      <c r="I85" s="21">
        <v>1301.0999999999999</v>
      </c>
      <c r="J85" s="21">
        <v>1819.3</v>
      </c>
      <c r="K85" s="21">
        <v>3120.4</v>
      </c>
    </row>
    <row r="86" spans="1:11">
      <c r="A86" s="17">
        <v>1997</v>
      </c>
      <c r="B86" s="17">
        <v>2.2000000000000002</v>
      </c>
      <c r="C86" s="21">
        <v>1077.4000000000001</v>
      </c>
      <c r="D86" s="17">
        <v>48.2</v>
      </c>
      <c r="E86" s="17">
        <v>207.3</v>
      </c>
      <c r="F86" s="17">
        <v>9.6</v>
      </c>
      <c r="G86" s="17">
        <v>265.2</v>
      </c>
      <c r="H86" s="17">
        <v>6.3</v>
      </c>
      <c r="I86" s="21">
        <v>1351.1</v>
      </c>
      <c r="J86" s="21">
        <v>1843.6</v>
      </c>
      <c r="K86" s="21">
        <v>3194.8</v>
      </c>
    </row>
    <row r="87" spans="1:11">
      <c r="A87" s="17">
        <v>1998</v>
      </c>
      <c r="B87" s="17">
        <v>2.2000000000000002</v>
      </c>
      <c r="C87" s="17">
        <v>919.2</v>
      </c>
      <c r="D87" s="17">
        <v>34.799999999999997</v>
      </c>
      <c r="E87" s="17">
        <v>132.19999999999999</v>
      </c>
      <c r="F87" s="17">
        <v>14.8</v>
      </c>
      <c r="G87" s="17">
        <v>181.8</v>
      </c>
      <c r="H87" s="17">
        <v>4.8</v>
      </c>
      <c r="I87" s="21">
        <v>1108</v>
      </c>
      <c r="J87" s="21">
        <v>1916.1</v>
      </c>
      <c r="K87" s="21">
        <v>3024.1</v>
      </c>
    </row>
    <row r="88" spans="1:11">
      <c r="A88" s="17">
        <v>1999</v>
      </c>
      <c r="B88" s="17">
        <v>2.5</v>
      </c>
      <c r="C88" s="17">
        <v>913.7</v>
      </c>
      <c r="D88" s="17">
        <v>36.6</v>
      </c>
      <c r="E88" s="17">
        <v>161.4</v>
      </c>
      <c r="F88" s="17">
        <v>36.799999999999997</v>
      </c>
      <c r="G88" s="17">
        <v>234.8</v>
      </c>
      <c r="H88" s="17">
        <v>5.0999999999999996</v>
      </c>
      <c r="I88" s="21">
        <v>1156.2</v>
      </c>
      <c r="J88" s="21">
        <v>2005.3</v>
      </c>
      <c r="K88" s="21">
        <v>3161.4</v>
      </c>
    </row>
    <row r="89" spans="1:11">
      <c r="A89" s="17">
        <v>2000</v>
      </c>
      <c r="B89" s="17">
        <v>1.7</v>
      </c>
      <c r="C89" s="21">
        <v>1035</v>
      </c>
      <c r="D89" s="17">
        <v>51.9</v>
      </c>
      <c r="E89" s="17">
        <v>252.4</v>
      </c>
      <c r="F89" s="17">
        <v>18.7</v>
      </c>
      <c r="G89" s="17">
        <v>323.10000000000002</v>
      </c>
      <c r="H89" s="17">
        <v>8.3000000000000007</v>
      </c>
      <c r="I89" s="21">
        <v>1368.1</v>
      </c>
      <c r="J89" s="21">
        <v>1966.8</v>
      </c>
      <c r="K89" s="21">
        <v>3334.9</v>
      </c>
    </row>
    <row r="90" spans="1:11">
      <c r="A90" s="17">
        <v>2001</v>
      </c>
      <c r="B90" s="17">
        <v>1.7</v>
      </c>
      <c r="C90" s="21">
        <v>1410</v>
      </c>
      <c r="D90" s="17">
        <v>38.9</v>
      </c>
      <c r="E90" s="17">
        <v>202</v>
      </c>
      <c r="F90" s="17">
        <v>18.600000000000001</v>
      </c>
      <c r="G90" s="17">
        <v>259.60000000000002</v>
      </c>
      <c r="H90" s="17">
        <v>10.8</v>
      </c>
      <c r="I90" s="21">
        <v>1682.1</v>
      </c>
      <c r="J90" s="21">
        <v>2037.2</v>
      </c>
      <c r="K90" s="21">
        <v>3719.2</v>
      </c>
    </row>
    <row r="91" spans="1:11">
      <c r="A91" s="17">
        <v>2002</v>
      </c>
      <c r="B91" s="17">
        <v>2.4</v>
      </c>
      <c r="C91" s="21">
        <v>1204.3</v>
      </c>
      <c r="D91" s="17">
        <v>38.1</v>
      </c>
      <c r="E91" s="17">
        <v>223.1</v>
      </c>
      <c r="F91" s="17">
        <v>13.6</v>
      </c>
      <c r="G91" s="17">
        <v>274.8</v>
      </c>
      <c r="H91" s="17">
        <v>9.9</v>
      </c>
      <c r="I91" s="21">
        <v>1491.5</v>
      </c>
      <c r="J91" s="21">
        <v>2182.6</v>
      </c>
      <c r="K91" s="21">
        <v>3674</v>
      </c>
    </row>
    <row r="92" spans="1:11">
      <c r="A92" s="17">
        <v>2003</v>
      </c>
      <c r="B92" s="17">
        <v>2.7</v>
      </c>
      <c r="C92" s="21">
        <v>1479.1</v>
      </c>
      <c r="D92" s="17">
        <v>62.9</v>
      </c>
      <c r="E92" s="17">
        <v>270.39999999999998</v>
      </c>
      <c r="F92" s="17">
        <v>11.8</v>
      </c>
      <c r="G92" s="17">
        <v>345.1</v>
      </c>
      <c r="H92" s="17">
        <v>12.5</v>
      </c>
      <c r="I92" s="21">
        <v>1839.5</v>
      </c>
      <c r="J92" s="21">
        <v>2162.1999999999998</v>
      </c>
      <c r="K92" s="21">
        <v>4001.7</v>
      </c>
    </row>
    <row r="93" spans="1:11">
      <c r="A93" s="17">
        <v>2004</v>
      </c>
      <c r="B93" s="17">
        <v>2.9</v>
      </c>
      <c r="C93" s="21">
        <v>1482.9</v>
      </c>
      <c r="D93" s="17">
        <v>69.5</v>
      </c>
      <c r="E93" s="17">
        <v>271.2</v>
      </c>
      <c r="F93" s="17">
        <v>16.3</v>
      </c>
      <c r="G93" s="17">
        <v>357</v>
      </c>
      <c r="H93" s="17">
        <v>14.6</v>
      </c>
      <c r="I93" s="21">
        <v>1857.4</v>
      </c>
      <c r="J93" s="21">
        <v>2276.9</v>
      </c>
      <c r="K93" s="21">
        <v>4134.3</v>
      </c>
    </row>
    <row r="94" spans="1:11">
      <c r="A94" s="17">
        <v>2005</v>
      </c>
      <c r="B94" s="17">
        <v>1.7</v>
      </c>
      <c r="C94" s="21">
        <v>1803.2</v>
      </c>
      <c r="D94" s="17">
        <v>80.7</v>
      </c>
      <c r="E94" s="17">
        <v>271.5</v>
      </c>
      <c r="F94" s="17">
        <v>23</v>
      </c>
      <c r="G94" s="17">
        <v>375.2</v>
      </c>
      <c r="H94" s="17">
        <v>27.8</v>
      </c>
      <c r="I94" s="21">
        <v>2207.9</v>
      </c>
      <c r="J94" s="21">
        <v>2522.6</v>
      </c>
      <c r="K94" s="21">
        <v>4730.5</v>
      </c>
    </row>
    <row r="95" spans="1:11">
      <c r="A95" s="17">
        <v>2006</v>
      </c>
      <c r="B95" s="17">
        <v>0.5</v>
      </c>
      <c r="C95" s="21">
        <v>1665.8</v>
      </c>
      <c r="D95" s="17">
        <v>63.3</v>
      </c>
      <c r="E95" s="17">
        <v>262.89999999999998</v>
      </c>
      <c r="F95" s="17">
        <v>19.399999999999999</v>
      </c>
      <c r="G95" s="17">
        <v>345.6</v>
      </c>
      <c r="H95" s="17">
        <v>28.4</v>
      </c>
      <c r="I95" s="21">
        <v>2040.2</v>
      </c>
      <c r="J95" s="21">
        <v>2655.4</v>
      </c>
      <c r="K95" s="21">
        <v>4695.7</v>
      </c>
    </row>
    <row r="96" spans="1:11">
      <c r="A96" s="17">
        <v>2007</v>
      </c>
      <c r="B96" s="17">
        <v>1.5</v>
      </c>
      <c r="C96" s="21">
        <v>1609.3</v>
      </c>
      <c r="D96" s="17">
        <v>54.3</v>
      </c>
      <c r="E96" s="17">
        <v>362</v>
      </c>
      <c r="F96" s="17">
        <v>16.399999999999999</v>
      </c>
      <c r="G96" s="17">
        <v>432.6</v>
      </c>
      <c r="H96" s="17">
        <v>34.700000000000003</v>
      </c>
      <c r="I96" s="21">
        <v>2078.1</v>
      </c>
      <c r="J96" s="21">
        <v>2862.3</v>
      </c>
      <c r="K96" s="21">
        <v>4940.3999999999996</v>
      </c>
    </row>
    <row r="97" spans="1:11">
      <c r="A97" s="17">
        <v>2008</v>
      </c>
      <c r="B97" s="17"/>
      <c r="C97" s="21">
        <v>1931.7</v>
      </c>
      <c r="D97" s="17">
        <v>82.2</v>
      </c>
      <c r="E97" s="17">
        <v>526.4</v>
      </c>
      <c r="F97" s="17">
        <v>9.5</v>
      </c>
      <c r="G97" s="17">
        <v>618.1</v>
      </c>
      <c r="H97" s="17">
        <v>47.8</v>
      </c>
      <c r="I97" s="21">
        <v>2597.6</v>
      </c>
      <c r="J97" s="21">
        <v>3015.4</v>
      </c>
      <c r="K97" s="21">
        <v>5613</v>
      </c>
    </row>
    <row r="98" spans="1:11">
      <c r="A98" s="17">
        <v>2009</v>
      </c>
      <c r="B98" s="17"/>
      <c r="C98" s="21">
        <v>1510.6</v>
      </c>
      <c r="D98" s="17">
        <v>29.9</v>
      </c>
      <c r="E98" s="17">
        <v>417.3</v>
      </c>
      <c r="F98" s="17">
        <v>17.5</v>
      </c>
      <c r="G98" s="17">
        <v>464.7</v>
      </c>
      <c r="H98" s="17">
        <v>31.1</v>
      </c>
      <c r="I98" s="21">
        <v>2006.5</v>
      </c>
      <c r="J98" s="21">
        <v>3093.2</v>
      </c>
      <c r="K98" s="21">
        <v>5099.7</v>
      </c>
    </row>
    <row r="99" spans="1:11">
      <c r="A99" s="17">
        <v>2010</v>
      </c>
      <c r="B99" s="17"/>
      <c r="C99" s="21">
        <v>1194.5</v>
      </c>
      <c r="D99" s="17">
        <v>31</v>
      </c>
      <c r="E99" s="17">
        <v>391.4</v>
      </c>
      <c r="F99" s="17">
        <v>15.1</v>
      </c>
      <c r="G99" s="17">
        <v>437.5</v>
      </c>
      <c r="H99" s="17">
        <v>39.4</v>
      </c>
      <c r="I99" s="21">
        <v>1671.5</v>
      </c>
      <c r="J99" s="21">
        <v>3350.4</v>
      </c>
      <c r="K99" s="21">
        <v>5021.8</v>
      </c>
    </row>
    <row r="100" spans="1:11">
      <c r="A100" s="17">
        <v>2011</v>
      </c>
      <c r="B100" s="17"/>
      <c r="C100" s="21">
        <v>1249.5999999999999</v>
      </c>
      <c r="D100" s="17">
        <v>44.1</v>
      </c>
      <c r="E100" s="17">
        <v>438.8</v>
      </c>
      <c r="F100" s="17">
        <v>10.4</v>
      </c>
      <c r="G100" s="17">
        <v>493.4</v>
      </c>
      <c r="H100" s="17">
        <v>46</v>
      </c>
      <c r="I100" s="21">
        <v>1789</v>
      </c>
      <c r="J100" s="21">
        <v>3410.4</v>
      </c>
      <c r="K100" s="21">
        <v>5199.3999999999996</v>
      </c>
    </row>
    <row r="101" spans="1:11">
      <c r="A101" s="17">
        <v>2012</v>
      </c>
      <c r="B101" s="17"/>
      <c r="C101" s="21">
        <v>1032.8</v>
      </c>
      <c r="D101" s="17">
        <v>37.799999999999997</v>
      </c>
      <c r="E101" s="17">
        <v>273.39999999999998</v>
      </c>
      <c r="F101" s="17">
        <v>3.1</v>
      </c>
      <c r="G101" s="17">
        <v>314.3</v>
      </c>
      <c r="H101" s="17">
        <v>42.8</v>
      </c>
      <c r="I101" s="21">
        <v>1389.8</v>
      </c>
      <c r="J101" s="21">
        <v>3469.9</v>
      </c>
      <c r="K101" s="21">
        <v>4859.7</v>
      </c>
    </row>
    <row r="102" spans="1:11">
      <c r="A102" s="17">
        <v>2013</v>
      </c>
      <c r="B102" s="17"/>
      <c r="C102" s="21">
        <v>1218.0999999999999</v>
      </c>
      <c r="D102" s="17">
        <v>35</v>
      </c>
      <c r="E102" s="17">
        <v>316.5</v>
      </c>
      <c r="F102" s="17">
        <v>4</v>
      </c>
      <c r="G102" s="17">
        <v>355.6</v>
      </c>
      <c r="H102" s="17">
        <v>54.6</v>
      </c>
      <c r="I102" s="21">
        <v>1628.3</v>
      </c>
      <c r="J102" s="21">
        <v>3672.7</v>
      </c>
      <c r="K102" s="21">
        <v>5301</v>
      </c>
    </row>
    <row r="103" spans="1:11">
      <c r="A103" s="17">
        <v>2014</v>
      </c>
      <c r="B103" s="17"/>
      <c r="C103" s="21">
        <v>1412.9</v>
      </c>
      <c r="D103" s="17">
        <v>32.9</v>
      </c>
      <c r="E103" s="17">
        <v>393.8</v>
      </c>
      <c r="F103" s="17">
        <v>7.8</v>
      </c>
      <c r="G103" s="17">
        <v>434.4</v>
      </c>
      <c r="H103" s="17">
        <v>53.9</v>
      </c>
      <c r="I103" s="21">
        <v>1901.3</v>
      </c>
      <c r="J103" s="21">
        <v>3861.6</v>
      </c>
      <c r="K103" s="21">
        <v>5762.9</v>
      </c>
    </row>
    <row r="104" spans="1:11">
      <c r="A104" s="17">
        <v>2015</v>
      </c>
      <c r="B104" s="17"/>
      <c r="C104" s="21">
        <v>1186.8</v>
      </c>
      <c r="D104" s="17">
        <v>22.3</v>
      </c>
      <c r="E104" s="17">
        <v>218.9</v>
      </c>
      <c r="F104" s="17">
        <v>2.8</v>
      </c>
      <c r="G104" s="17">
        <v>244</v>
      </c>
      <c r="H104" s="17">
        <v>33.4</v>
      </c>
      <c r="I104" s="21">
        <v>1464.1</v>
      </c>
      <c r="J104" s="21">
        <v>3753.1</v>
      </c>
      <c r="K104" s="21">
        <v>5217.2</v>
      </c>
    </row>
    <row r="105" spans="1:11">
      <c r="A105" s="17">
        <v>2016</v>
      </c>
      <c r="B105" s="17"/>
      <c r="C105" s="17">
        <v>990.3</v>
      </c>
      <c r="D105" s="17">
        <v>14.2</v>
      </c>
      <c r="E105" s="17">
        <v>204.3</v>
      </c>
      <c r="F105" s="17">
        <v>3.3</v>
      </c>
      <c r="G105" s="17">
        <v>221.8</v>
      </c>
      <c r="H105" s="17">
        <v>27.5</v>
      </c>
      <c r="I105" s="21">
        <v>1239.5999999999999</v>
      </c>
      <c r="J105" s="21">
        <v>3892.5</v>
      </c>
      <c r="K105" s="21">
        <v>5132.1000000000004</v>
      </c>
    </row>
    <row r="106" spans="1:11">
      <c r="A106" s="17">
        <v>2017</v>
      </c>
      <c r="B106" s="17"/>
      <c r="C106" s="21">
        <v>1107.2</v>
      </c>
      <c r="D106" s="17">
        <v>16.8</v>
      </c>
      <c r="E106" s="17">
        <v>237.6</v>
      </c>
      <c r="F106" s="17">
        <v>1.9</v>
      </c>
      <c r="G106" s="17">
        <v>256.3</v>
      </c>
      <c r="H106" s="17">
        <v>25.9</v>
      </c>
      <c r="I106" s="21">
        <v>1389.4</v>
      </c>
      <c r="J106" s="21">
        <v>3878.3</v>
      </c>
      <c r="K106" s="21">
        <v>5267.7</v>
      </c>
    </row>
    <row r="107" spans="1:11">
      <c r="A107" s="17">
        <v>2018</v>
      </c>
      <c r="B107" s="17"/>
      <c r="C107" s="21">
        <v>1257.5</v>
      </c>
      <c r="D107" s="17">
        <v>22.4</v>
      </c>
      <c r="E107" s="17">
        <v>306.2</v>
      </c>
      <c r="F107" s="17">
        <v>2.7</v>
      </c>
      <c r="G107" s="17">
        <v>331.2</v>
      </c>
      <c r="H107" s="17">
        <v>37.299999999999997</v>
      </c>
      <c r="I107" s="21">
        <v>1626</v>
      </c>
      <c r="J107" s="21">
        <v>4239.8999999999996</v>
      </c>
      <c r="K107" s="21">
        <v>5865.9</v>
      </c>
    </row>
    <row r="108" spans="1:11">
      <c r="A108" s="17">
        <v>2019</v>
      </c>
      <c r="B108" s="17"/>
      <c r="C108" s="21">
        <v>1239.5999999999999</v>
      </c>
      <c r="D108" s="17">
        <v>24.2</v>
      </c>
      <c r="E108" s="17">
        <v>286.5</v>
      </c>
      <c r="F108" s="17">
        <v>3.4</v>
      </c>
      <c r="G108" s="17">
        <v>314.10000000000002</v>
      </c>
      <c r="H108" s="17">
        <v>35.200000000000003</v>
      </c>
      <c r="I108" s="21">
        <v>1588.9</v>
      </c>
      <c r="J108" s="21">
        <v>4182.8999999999996</v>
      </c>
      <c r="K108" s="21">
        <v>5771.8</v>
      </c>
    </row>
    <row r="109" spans="1:11">
      <c r="A109" s="17">
        <v>2020</v>
      </c>
      <c r="B109" s="17"/>
      <c r="C109" s="21">
        <v>1149.2</v>
      </c>
      <c r="D109" s="17">
        <v>17.100000000000001</v>
      </c>
      <c r="E109" s="17">
        <v>233.2</v>
      </c>
      <c r="F109" s="17">
        <v>1.9</v>
      </c>
      <c r="G109" s="17">
        <v>252.2</v>
      </c>
      <c r="H109" s="17">
        <v>25</v>
      </c>
      <c r="I109" s="21">
        <v>1426.4</v>
      </c>
      <c r="J109" s="21">
        <v>4217</v>
      </c>
      <c r="K109" s="21">
        <v>5643.5</v>
      </c>
    </row>
    <row r="110" spans="1:11">
      <c r="A110" s="18">
        <v>2021</v>
      </c>
      <c r="B110" s="18"/>
      <c r="C110" s="26">
        <v>1316.4</v>
      </c>
      <c r="D110" s="18">
        <v>24.1</v>
      </c>
      <c r="E110" s="18">
        <v>295.60000000000002</v>
      </c>
      <c r="F110" s="18">
        <v>3.4</v>
      </c>
      <c r="G110" s="18">
        <v>323</v>
      </c>
      <c r="H110" s="18">
        <v>32.6</v>
      </c>
      <c r="I110" s="26">
        <v>1672</v>
      </c>
      <c r="J110" s="26">
        <v>4476.5</v>
      </c>
      <c r="K110" s="26">
        <v>6148.5</v>
      </c>
    </row>
  </sheetData>
  <mergeCells count="10">
    <mergeCell ref="B5:K5"/>
    <mergeCell ref="B58:K58"/>
    <mergeCell ref="A2:A5"/>
    <mergeCell ref="B2:I2"/>
    <mergeCell ref="J2:J4"/>
    <mergeCell ref="K2:K4"/>
    <mergeCell ref="B3:B4"/>
    <mergeCell ref="C3:C4"/>
    <mergeCell ref="D3:G3"/>
    <mergeCell ref="I3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6AC7-18FB-42BB-B716-5A54E851AF22}">
  <dimension ref="A1:K110"/>
  <sheetViews>
    <sheetView workbookViewId="0"/>
  </sheetViews>
  <sheetFormatPr defaultRowHeight="15"/>
  <sheetData>
    <row r="1" spans="1:11" ht="21">
      <c r="A1" s="27" t="s">
        <v>267</v>
      </c>
    </row>
    <row r="2" spans="1:11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15" t="s">
        <v>245</v>
      </c>
      <c r="K2" s="115" t="s">
        <v>246</v>
      </c>
    </row>
    <row r="3" spans="1:11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14" t="s">
        <v>250</v>
      </c>
      <c r="I3" s="116" t="s">
        <v>251</v>
      </c>
      <c r="J3" s="104"/>
      <c r="K3" s="104"/>
    </row>
    <row r="4" spans="1:11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14" t="s">
        <v>254</v>
      </c>
      <c r="I4" s="112"/>
      <c r="J4" s="105"/>
      <c r="K4" s="105"/>
    </row>
    <row r="5" spans="1:11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2"/>
    </row>
    <row r="6" spans="1:11">
      <c r="A6" s="16">
        <v>1970</v>
      </c>
      <c r="B6" s="16">
        <v>0.9</v>
      </c>
      <c r="C6" s="16">
        <v>0.74</v>
      </c>
      <c r="D6" s="16">
        <v>1.28</v>
      </c>
      <c r="E6" s="16">
        <v>1.76</v>
      </c>
      <c r="F6" s="16">
        <v>1.51</v>
      </c>
      <c r="G6" s="16">
        <v>1.72</v>
      </c>
      <c r="H6" s="16">
        <v>0.72</v>
      </c>
      <c r="I6" s="16">
        <v>0.88</v>
      </c>
      <c r="J6" s="16">
        <v>7.73</v>
      </c>
      <c r="K6" s="16">
        <v>1.7</v>
      </c>
    </row>
    <row r="7" spans="1:11">
      <c r="A7" s="17">
        <v>1971</v>
      </c>
      <c r="B7" s="17">
        <v>0.84</v>
      </c>
      <c r="C7" s="17">
        <v>0.77</v>
      </c>
      <c r="D7" s="17">
        <v>1.36</v>
      </c>
      <c r="E7" s="17">
        <v>1.74</v>
      </c>
      <c r="F7" s="17">
        <v>1.54</v>
      </c>
      <c r="G7" s="17">
        <v>1.7</v>
      </c>
      <c r="H7" s="17">
        <v>0.76</v>
      </c>
      <c r="I7" s="17">
        <v>0.9</v>
      </c>
      <c r="J7" s="17">
        <v>7.78</v>
      </c>
      <c r="K7" s="17">
        <v>1.77</v>
      </c>
    </row>
    <row r="8" spans="1:11">
      <c r="A8" s="17">
        <v>1972</v>
      </c>
      <c r="B8" s="17">
        <v>0.98</v>
      </c>
      <c r="C8" s="17">
        <v>0.78</v>
      </c>
      <c r="D8" s="17">
        <v>1.36</v>
      </c>
      <c r="E8" s="17">
        <v>1.81</v>
      </c>
      <c r="F8" s="17">
        <v>1.56</v>
      </c>
      <c r="G8" s="17">
        <v>1.77</v>
      </c>
      <c r="H8" s="17">
        <v>0.77</v>
      </c>
      <c r="I8" s="17">
        <v>0.93</v>
      </c>
      <c r="J8" s="17">
        <v>8.0299999999999994</v>
      </c>
      <c r="K8" s="17">
        <v>1.85</v>
      </c>
    </row>
    <row r="9" spans="1:11">
      <c r="A9" s="17">
        <v>1973</v>
      </c>
      <c r="B9" s="17">
        <v>1.48</v>
      </c>
      <c r="C9" s="17">
        <v>0.84</v>
      </c>
      <c r="D9" s="17">
        <v>1.58</v>
      </c>
      <c r="E9" s="17">
        <v>3.36</v>
      </c>
      <c r="F9" s="17">
        <v>1.83</v>
      </c>
      <c r="G9" s="17">
        <v>3.16</v>
      </c>
      <c r="H9" s="17">
        <v>0.88</v>
      </c>
      <c r="I9" s="17">
        <v>1.17</v>
      </c>
      <c r="J9" s="17">
        <v>8.07</v>
      </c>
      <c r="K9" s="17">
        <v>2.1</v>
      </c>
    </row>
    <row r="10" spans="1:11">
      <c r="A10" s="17">
        <v>1974</v>
      </c>
      <c r="B10" s="17">
        <v>1.07</v>
      </c>
      <c r="C10" s="17">
        <v>1.02</v>
      </c>
      <c r="D10" s="17">
        <v>2.5099999999999998</v>
      </c>
      <c r="E10" s="17">
        <v>2.8</v>
      </c>
      <c r="F10" s="17">
        <v>2.87</v>
      </c>
      <c r="G10" s="17">
        <v>2.76</v>
      </c>
      <c r="H10" s="17">
        <v>1.36</v>
      </c>
      <c r="I10" s="17">
        <v>1.25</v>
      </c>
      <c r="J10" s="17">
        <v>8.84</v>
      </c>
      <c r="K10" s="17">
        <v>2.38</v>
      </c>
    </row>
    <row r="11" spans="1:11">
      <c r="A11" s="17">
        <v>1975</v>
      </c>
      <c r="B11" s="17">
        <v>1.58</v>
      </c>
      <c r="C11" s="17">
        <v>1.29</v>
      </c>
      <c r="D11" s="17">
        <v>2.84</v>
      </c>
      <c r="E11" s="17">
        <v>3.33</v>
      </c>
      <c r="F11" s="17">
        <v>2.96</v>
      </c>
      <c r="G11" s="17">
        <v>3.26</v>
      </c>
      <c r="H11" s="17">
        <v>1.43</v>
      </c>
      <c r="I11" s="17">
        <v>1.54</v>
      </c>
      <c r="J11" s="17">
        <v>9.94</v>
      </c>
      <c r="K11" s="17">
        <v>2.76</v>
      </c>
    </row>
    <row r="12" spans="1:11">
      <c r="A12" s="17">
        <v>1976</v>
      </c>
      <c r="B12" s="17">
        <v>1.41</v>
      </c>
      <c r="C12" s="17">
        <v>1.41</v>
      </c>
      <c r="D12" s="17">
        <v>2.94</v>
      </c>
      <c r="E12" s="17">
        <v>3.84</v>
      </c>
      <c r="F12" s="17">
        <v>3.2</v>
      </c>
      <c r="G12" s="17">
        <v>3.72</v>
      </c>
      <c r="H12" s="17">
        <v>1.53</v>
      </c>
      <c r="I12" s="17">
        <v>1.69</v>
      </c>
      <c r="J12" s="17">
        <v>10.31</v>
      </c>
      <c r="K12" s="17">
        <v>2.91</v>
      </c>
    </row>
    <row r="13" spans="1:11">
      <c r="A13" s="17">
        <v>1977</v>
      </c>
      <c r="B13" s="17">
        <v>1.61</v>
      </c>
      <c r="C13" s="17">
        <v>1.83</v>
      </c>
      <c r="D13" s="17">
        <v>3.25</v>
      </c>
      <c r="E13" s="17">
        <v>4.07</v>
      </c>
      <c r="F13" s="17">
        <v>3.58</v>
      </c>
      <c r="G13" s="17">
        <v>3.95</v>
      </c>
      <c r="H13" s="17">
        <v>1.74</v>
      </c>
      <c r="I13" s="17">
        <v>2.09</v>
      </c>
      <c r="J13" s="17">
        <v>10.76</v>
      </c>
      <c r="K13" s="17">
        <v>3.44</v>
      </c>
    </row>
    <row r="14" spans="1:11">
      <c r="A14" s="17">
        <v>1978</v>
      </c>
      <c r="B14" s="17">
        <v>1.71</v>
      </c>
      <c r="C14" s="17">
        <v>2.25</v>
      </c>
      <c r="D14" s="17">
        <v>3.28</v>
      </c>
      <c r="E14" s="17">
        <v>4.3899999999999997</v>
      </c>
      <c r="F14" s="17">
        <v>3.81</v>
      </c>
      <c r="G14" s="17">
        <v>4.26</v>
      </c>
      <c r="H14" s="17">
        <v>1.83</v>
      </c>
      <c r="I14" s="17">
        <v>2.56</v>
      </c>
      <c r="J14" s="17">
        <v>11.32</v>
      </c>
      <c r="K14" s="17">
        <v>4.08</v>
      </c>
    </row>
    <row r="15" spans="1:11">
      <c r="A15" s="17">
        <v>1979</v>
      </c>
      <c r="B15" s="17">
        <v>2.97</v>
      </c>
      <c r="C15" s="17">
        <v>2.81</v>
      </c>
      <c r="D15" s="17">
        <v>4.63</v>
      </c>
      <c r="E15" s="17">
        <v>6.05</v>
      </c>
      <c r="F15" s="17">
        <v>5.34</v>
      </c>
      <c r="G15" s="17">
        <v>5.6</v>
      </c>
      <c r="H15" s="17">
        <v>2.63</v>
      </c>
      <c r="I15" s="17">
        <v>3</v>
      </c>
      <c r="J15" s="17">
        <v>12.44</v>
      </c>
      <c r="K15" s="17">
        <v>4.78</v>
      </c>
    </row>
    <row r="16" spans="1:11">
      <c r="A16" s="17">
        <v>1980</v>
      </c>
      <c r="B16" s="17">
        <v>2.54</v>
      </c>
      <c r="C16" s="17">
        <v>3.26</v>
      </c>
      <c r="D16" s="17">
        <v>6.96</v>
      </c>
      <c r="E16" s="17">
        <v>7.32</v>
      </c>
      <c r="F16" s="17">
        <v>7.98</v>
      </c>
      <c r="G16" s="17">
        <v>7.31</v>
      </c>
      <c r="H16" s="17">
        <v>3.66</v>
      </c>
      <c r="I16" s="17">
        <v>3.55</v>
      </c>
      <c r="J16" s="17">
        <v>15</v>
      </c>
      <c r="K16" s="17">
        <v>5.72</v>
      </c>
    </row>
    <row r="17" spans="1:11">
      <c r="A17" s="17">
        <v>1981</v>
      </c>
      <c r="B17" s="17">
        <v>3.42</v>
      </c>
      <c r="C17" s="17">
        <v>4.1900000000000004</v>
      </c>
      <c r="D17" s="17">
        <v>8.32</v>
      </c>
      <c r="E17" s="17">
        <v>7.68</v>
      </c>
      <c r="F17" s="17">
        <v>9.7799999999999994</v>
      </c>
      <c r="G17" s="17">
        <v>7.78</v>
      </c>
      <c r="H17" s="17">
        <v>4.51</v>
      </c>
      <c r="I17" s="17">
        <v>4.5599999999999996</v>
      </c>
      <c r="J17" s="17">
        <v>17.2</v>
      </c>
      <c r="K17" s="17">
        <v>7.77</v>
      </c>
    </row>
    <row r="18" spans="1:11">
      <c r="A18" s="17">
        <v>1982</v>
      </c>
      <c r="B18" s="17">
        <v>3.18</v>
      </c>
      <c r="C18" s="17">
        <v>4.8899999999999997</v>
      </c>
      <c r="D18" s="17">
        <v>7.94</v>
      </c>
      <c r="E18" s="17">
        <v>9.24</v>
      </c>
      <c r="F18" s="17">
        <v>9.7799999999999994</v>
      </c>
      <c r="G18" s="17">
        <v>9.25</v>
      </c>
      <c r="H18" s="17">
        <v>4.37</v>
      </c>
      <c r="I18" s="17">
        <v>5.33</v>
      </c>
      <c r="J18" s="17">
        <v>19.61</v>
      </c>
      <c r="K18" s="17">
        <v>8.7899999999999991</v>
      </c>
    </row>
    <row r="19" spans="1:11">
      <c r="A19" s="17">
        <v>1983</v>
      </c>
      <c r="B19" s="17">
        <v>2.91</v>
      </c>
      <c r="C19" s="17">
        <v>5.48</v>
      </c>
      <c r="D19" s="17">
        <v>5.82</v>
      </c>
      <c r="E19" s="17">
        <v>8.4600000000000009</v>
      </c>
      <c r="F19" s="17">
        <v>7.94</v>
      </c>
      <c r="G19" s="17">
        <v>8.24</v>
      </c>
      <c r="H19" s="17">
        <v>4.2300000000000004</v>
      </c>
      <c r="I19" s="17">
        <v>5.81</v>
      </c>
      <c r="J19" s="17">
        <v>19.72</v>
      </c>
      <c r="K19" s="17">
        <v>9.23</v>
      </c>
    </row>
    <row r="20" spans="1:11">
      <c r="A20" s="17">
        <v>1984</v>
      </c>
      <c r="B20" s="17">
        <v>2.92</v>
      </c>
      <c r="C20" s="17">
        <v>5.23</v>
      </c>
      <c r="D20" s="17">
        <v>6.84</v>
      </c>
      <c r="E20" s="17">
        <v>9.06</v>
      </c>
      <c r="F20" s="17">
        <v>7.9</v>
      </c>
      <c r="G20" s="17">
        <v>8.74</v>
      </c>
      <c r="H20" s="17">
        <v>4.3099999999999996</v>
      </c>
      <c r="I20" s="17">
        <v>5.41</v>
      </c>
      <c r="J20" s="17">
        <v>19.760000000000002</v>
      </c>
      <c r="K20" s="17">
        <v>8.64</v>
      </c>
    </row>
    <row r="21" spans="1:11">
      <c r="A21" s="17">
        <v>1985</v>
      </c>
      <c r="B21" s="17">
        <v>2.83</v>
      </c>
      <c r="C21" s="17">
        <v>5.1100000000000003</v>
      </c>
      <c r="D21" s="17">
        <v>6.91</v>
      </c>
      <c r="E21" s="17">
        <v>6.55</v>
      </c>
      <c r="F21" s="17">
        <v>8.5399999999999991</v>
      </c>
      <c r="G21" s="17">
        <v>6.67</v>
      </c>
      <c r="H21" s="17">
        <v>4.1399999999999997</v>
      </c>
      <c r="I21" s="17">
        <v>5.17</v>
      </c>
      <c r="J21" s="17">
        <v>20.28</v>
      </c>
      <c r="K21" s="17">
        <v>8.7100000000000009</v>
      </c>
    </row>
    <row r="22" spans="1:11">
      <c r="A22" s="17">
        <v>1986</v>
      </c>
      <c r="B22" s="17">
        <v>2.78</v>
      </c>
      <c r="C22" s="17">
        <v>4.99</v>
      </c>
      <c r="D22" s="17">
        <v>4.32</v>
      </c>
      <c r="E22" s="17">
        <v>6.81</v>
      </c>
      <c r="F22" s="17">
        <v>4.62</v>
      </c>
      <c r="G22" s="17">
        <v>6.6</v>
      </c>
      <c r="H22" s="17">
        <v>3.32</v>
      </c>
      <c r="I22" s="17">
        <v>5.05</v>
      </c>
      <c r="J22" s="17">
        <v>20.6</v>
      </c>
      <c r="K22" s="17">
        <v>8.99</v>
      </c>
    </row>
    <row r="23" spans="1:11">
      <c r="A23" s="17">
        <v>1987</v>
      </c>
      <c r="B23" s="17">
        <v>2.4</v>
      </c>
      <c r="C23" s="17">
        <v>4.74</v>
      </c>
      <c r="D23" s="17">
        <v>3.49</v>
      </c>
      <c r="E23" s="17">
        <v>5.19</v>
      </c>
      <c r="F23" s="17">
        <v>4.62</v>
      </c>
      <c r="G23" s="17">
        <v>5.09</v>
      </c>
      <c r="H23" s="17">
        <v>3.16</v>
      </c>
      <c r="I23" s="17">
        <v>4.74</v>
      </c>
      <c r="J23" s="17">
        <v>20.010000000000002</v>
      </c>
      <c r="K23" s="17">
        <v>8.58</v>
      </c>
    </row>
    <row r="24" spans="1:11">
      <c r="A24" s="17">
        <v>1988</v>
      </c>
      <c r="B24" s="17">
        <v>2.12</v>
      </c>
      <c r="C24" s="17">
        <v>4.3899999999999997</v>
      </c>
      <c r="D24" s="17">
        <v>3.47</v>
      </c>
      <c r="E24" s="17">
        <v>2.5099999999999998</v>
      </c>
      <c r="F24" s="17">
        <v>4.3099999999999996</v>
      </c>
      <c r="G24" s="17">
        <v>2.61</v>
      </c>
      <c r="H24" s="17">
        <v>3.2</v>
      </c>
      <c r="I24" s="17">
        <v>4.2699999999999996</v>
      </c>
      <c r="J24" s="17">
        <v>20.309999999999999</v>
      </c>
      <c r="K24" s="17">
        <v>8.19</v>
      </c>
    </row>
    <row r="25" spans="1:11">
      <c r="A25" s="17">
        <v>1989</v>
      </c>
      <c r="B25" s="17">
        <v>2.4300000000000002</v>
      </c>
      <c r="C25" s="17">
        <v>4.58</v>
      </c>
      <c r="D25" s="17">
        <v>5.09</v>
      </c>
      <c r="E25" s="17">
        <v>6.11</v>
      </c>
      <c r="F25" s="17">
        <v>4.51</v>
      </c>
      <c r="G25" s="17">
        <v>6.02</v>
      </c>
      <c r="H25" s="17">
        <v>3.53</v>
      </c>
      <c r="I25" s="17">
        <v>4.66</v>
      </c>
      <c r="J25" s="17">
        <v>20.56</v>
      </c>
      <c r="K25" s="17">
        <v>8.57</v>
      </c>
    </row>
    <row r="26" spans="1:11">
      <c r="A26" s="17">
        <v>1990</v>
      </c>
      <c r="B26" s="17">
        <v>2.41</v>
      </c>
      <c r="C26" s="17">
        <v>4.5599999999999996</v>
      </c>
      <c r="D26" s="17">
        <v>6.19</v>
      </c>
      <c r="E26" s="17">
        <v>7.02</v>
      </c>
      <c r="F26" s="17">
        <v>5.87</v>
      </c>
      <c r="G26" s="17">
        <v>6.98</v>
      </c>
      <c r="H26" s="17">
        <v>4.75</v>
      </c>
      <c r="I26" s="17">
        <v>4.72</v>
      </c>
      <c r="J26" s="17">
        <v>20.57</v>
      </c>
      <c r="K26" s="17">
        <v>8.6199999999999992</v>
      </c>
    </row>
    <row r="27" spans="1:11">
      <c r="A27" s="17">
        <v>1991</v>
      </c>
      <c r="B27" s="17">
        <v>2.36</v>
      </c>
      <c r="C27" s="17">
        <v>4.46</v>
      </c>
      <c r="D27" s="17">
        <v>5.9</v>
      </c>
      <c r="E27" s="17">
        <v>7.32</v>
      </c>
      <c r="F27" s="17">
        <v>7.18</v>
      </c>
      <c r="G27" s="17">
        <v>7.3</v>
      </c>
      <c r="H27" s="17">
        <v>4.55</v>
      </c>
      <c r="I27" s="17">
        <v>4.6500000000000004</v>
      </c>
      <c r="J27" s="17">
        <v>20.72</v>
      </c>
      <c r="K27" s="17">
        <v>8.4499999999999993</v>
      </c>
    </row>
    <row r="28" spans="1:11">
      <c r="A28" s="17">
        <v>1992</v>
      </c>
      <c r="B28" s="17">
        <v>2.4300000000000002</v>
      </c>
      <c r="C28" s="17">
        <v>4.4800000000000004</v>
      </c>
      <c r="D28" s="17">
        <v>4.82</v>
      </c>
      <c r="E28" s="17">
        <v>7.66</v>
      </c>
      <c r="F28" s="17">
        <v>6.75</v>
      </c>
      <c r="G28" s="17">
        <v>7.59</v>
      </c>
      <c r="H28" s="17">
        <v>4.16</v>
      </c>
      <c r="I28" s="17">
        <v>4.66</v>
      </c>
      <c r="J28" s="17">
        <v>21.11</v>
      </c>
      <c r="K28" s="17">
        <v>8.7100000000000009</v>
      </c>
    </row>
    <row r="29" spans="1:11">
      <c r="A29" s="17">
        <v>1993</v>
      </c>
      <c r="B29" s="17">
        <v>2.16</v>
      </c>
      <c r="C29" s="17">
        <v>4.4800000000000004</v>
      </c>
      <c r="D29" s="17">
        <v>4.75</v>
      </c>
      <c r="E29" s="17">
        <v>6.13</v>
      </c>
      <c r="F29" s="17">
        <v>6.84</v>
      </c>
      <c r="G29" s="17">
        <v>6.12</v>
      </c>
      <c r="H29" s="17">
        <v>4.0599999999999996</v>
      </c>
      <c r="I29" s="17">
        <v>4.57</v>
      </c>
      <c r="J29" s="17">
        <v>21.22</v>
      </c>
      <c r="K29" s="17">
        <v>8.5</v>
      </c>
    </row>
    <row r="30" spans="1:11">
      <c r="A30" s="17">
        <v>1994</v>
      </c>
      <c r="B30" s="17">
        <v>2.25</v>
      </c>
      <c r="C30" s="17">
        <v>4.92</v>
      </c>
      <c r="D30" s="17">
        <v>2.93</v>
      </c>
      <c r="E30" s="17">
        <v>8.7200000000000006</v>
      </c>
      <c r="F30" s="17">
        <v>5.84</v>
      </c>
      <c r="G30" s="17">
        <v>8.52</v>
      </c>
      <c r="H30" s="17">
        <v>3.94</v>
      </c>
      <c r="I30" s="17">
        <v>5.12</v>
      </c>
      <c r="J30" s="17">
        <v>21.56</v>
      </c>
      <c r="K30" s="17">
        <v>9.3000000000000007</v>
      </c>
    </row>
    <row r="31" spans="1:11">
      <c r="A31" s="17">
        <v>1995</v>
      </c>
      <c r="B31" s="17">
        <v>2.2400000000000002</v>
      </c>
      <c r="C31" s="17">
        <v>4.7300000000000004</v>
      </c>
      <c r="D31" s="17">
        <v>3.94</v>
      </c>
      <c r="E31" s="17">
        <v>8.4600000000000009</v>
      </c>
      <c r="F31" s="17">
        <v>6.04</v>
      </c>
      <c r="G31" s="17">
        <v>8.32</v>
      </c>
      <c r="H31" s="17">
        <v>3.86</v>
      </c>
      <c r="I31" s="17">
        <v>4.97</v>
      </c>
      <c r="J31" s="17">
        <v>21.75</v>
      </c>
      <c r="K31" s="17">
        <v>9.1199999999999992</v>
      </c>
    </row>
    <row r="32" spans="1:11">
      <c r="A32" s="17">
        <v>1996</v>
      </c>
      <c r="B32" s="17">
        <v>2.14</v>
      </c>
      <c r="C32" s="17">
        <v>4.33</v>
      </c>
      <c r="D32" s="17">
        <v>4.46</v>
      </c>
      <c r="E32" s="17">
        <v>10.38</v>
      </c>
      <c r="F32" s="17">
        <v>6.79</v>
      </c>
      <c r="G32" s="17">
        <v>10.15</v>
      </c>
      <c r="H32" s="17">
        <v>4.43</v>
      </c>
      <c r="I32" s="17">
        <v>4.72</v>
      </c>
      <c r="J32" s="17">
        <v>21.95</v>
      </c>
      <c r="K32" s="17">
        <v>8.9600000000000009</v>
      </c>
    </row>
    <row r="33" spans="1:11">
      <c r="A33" s="17">
        <v>1997</v>
      </c>
      <c r="B33" s="17">
        <v>2.14</v>
      </c>
      <c r="C33" s="17">
        <v>4.7699999999999996</v>
      </c>
      <c r="D33" s="17">
        <v>6.96</v>
      </c>
      <c r="E33" s="17">
        <v>10.18</v>
      </c>
      <c r="F33" s="17">
        <v>7.1</v>
      </c>
      <c r="G33" s="17">
        <v>9.41</v>
      </c>
      <c r="H33" s="17">
        <v>4.41</v>
      </c>
      <c r="I33" s="17">
        <v>4.82</v>
      </c>
      <c r="J33" s="17">
        <v>21.74</v>
      </c>
      <c r="K33" s="17">
        <v>9.14</v>
      </c>
    </row>
    <row r="34" spans="1:11">
      <c r="A34" s="17">
        <v>1998</v>
      </c>
      <c r="B34" s="17">
        <v>2.1</v>
      </c>
      <c r="C34" s="17">
        <v>5.19</v>
      </c>
      <c r="D34" s="17">
        <v>5.77</v>
      </c>
      <c r="E34" s="17">
        <v>8.6199999999999992</v>
      </c>
      <c r="F34" s="17">
        <v>6.15</v>
      </c>
      <c r="G34" s="17">
        <v>7.9</v>
      </c>
      <c r="H34" s="17">
        <v>3.82</v>
      </c>
      <c r="I34" s="17">
        <v>5.17</v>
      </c>
      <c r="J34" s="17">
        <v>21.83</v>
      </c>
      <c r="K34" s="17">
        <v>9.6999999999999993</v>
      </c>
    </row>
    <row r="35" spans="1:11">
      <c r="A35" s="17">
        <v>1999</v>
      </c>
      <c r="B35" s="17">
        <v>2.0499999999999998</v>
      </c>
      <c r="C35" s="17">
        <v>5.38</v>
      </c>
      <c r="D35" s="17">
        <v>5.99</v>
      </c>
      <c r="E35" s="17">
        <v>8.68</v>
      </c>
      <c r="F35" s="17">
        <v>7.25</v>
      </c>
      <c r="G35" s="17">
        <v>8.65</v>
      </c>
      <c r="H35" s="17">
        <v>3.92</v>
      </c>
      <c r="I35" s="17">
        <v>5.54</v>
      </c>
      <c r="J35" s="17">
        <v>21.63</v>
      </c>
      <c r="K35" s="17">
        <v>9.83</v>
      </c>
    </row>
    <row r="36" spans="1:11">
      <c r="A36" s="17">
        <v>2000</v>
      </c>
      <c r="B36" s="17">
        <v>2.13</v>
      </c>
      <c r="C36" s="17">
        <v>6.15</v>
      </c>
      <c r="D36" s="17">
        <v>8.65</v>
      </c>
      <c r="E36" s="17">
        <v>11.83</v>
      </c>
      <c r="F36" s="17">
        <v>8.9499999999999993</v>
      </c>
      <c r="G36" s="17">
        <v>11.68</v>
      </c>
      <c r="H36" s="17">
        <v>5.88</v>
      </c>
      <c r="I36" s="17">
        <v>6.62</v>
      </c>
      <c r="J36" s="17">
        <v>21.41</v>
      </c>
      <c r="K36" s="17">
        <v>10.57</v>
      </c>
    </row>
    <row r="37" spans="1:11">
      <c r="A37" s="17">
        <v>2001</v>
      </c>
      <c r="B37" s="17">
        <v>2.25</v>
      </c>
      <c r="C37" s="17">
        <v>8.33</v>
      </c>
      <c r="D37" s="17">
        <v>8.0299999999999994</v>
      </c>
      <c r="E37" s="17">
        <v>13.01</v>
      </c>
      <c r="F37" s="17">
        <v>8.84</v>
      </c>
      <c r="G37" s="17">
        <v>12.81</v>
      </c>
      <c r="H37" s="17">
        <v>5.62</v>
      </c>
      <c r="I37" s="17">
        <v>8.6</v>
      </c>
      <c r="J37" s="17">
        <v>21.88</v>
      </c>
      <c r="K37" s="17">
        <v>12.11</v>
      </c>
    </row>
    <row r="38" spans="1:11">
      <c r="A38" s="17">
        <v>2002</v>
      </c>
      <c r="B38" s="17">
        <v>2.4300000000000002</v>
      </c>
      <c r="C38" s="17">
        <v>5.58</v>
      </c>
      <c r="D38" s="17">
        <v>6.75</v>
      </c>
      <c r="E38" s="17">
        <v>11.15</v>
      </c>
      <c r="F38" s="17">
        <v>8.89</v>
      </c>
      <c r="G38" s="17">
        <v>11.08</v>
      </c>
      <c r="H38" s="17">
        <v>5.09</v>
      </c>
      <c r="I38" s="17">
        <v>5.96</v>
      </c>
      <c r="J38" s="17">
        <v>21.61</v>
      </c>
      <c r="K38" s="17">
        <v>10.17</v>
      </c>
    </row>
    <row r="39" spans="1:11">
      <c r="A39" s="17">
        <v>2003</v>
      </c>
      <c r="B39" s="17">
        <v>2.2400000000000002</v>
      </c>
      <c r="C39" s="17">
        <v>6.55</v>
      </c>
      <c r="D39" s="17">
        <v>8.8800000000000008</v>
      </c>
      <c r="E39" s="17">
        <v>13.21</v>
      </c>
      <c r="F39" s="17">
        <v>9.76</v>
      </c>
      <c r="G39" s="17">
        <v>13.14</v>
      </c>
      <c r="H39" s="17">
        <v>6.11</v>
      </c>
      <c r="I39" s="17">
        <v>7.2</v>
      </c>
      <c r="J39" s="17">
        <v>23.87</v>
      </c>
      <c r="K39" s="17">
        <v>11.74</v>
      </c>
    </row>
    <row r="40" spans="1:11">
      <c r="A40" s="17">
        <v>2004</v>
      </c>
      <c r="B40" s="17">
        <v>2.12</v>
      </c>
      <c r="C40" s="17">
        <v>8.42</v>
      </c>
      <c r="D40" s="17">
        <v>10.38</v>
      </c>
      <c r="E40" s="17">
        <v>15.13</v>
      </c>
      <c r="F40" s="17">
        <v>10.88</v>
      </c>
      <c r="G40" s="17">
        <v>15.01</v>
      </c>
      <c r="H40" s="17">
        <v>6.95</v>
      </c>
      <c r="I40" s="17">
        <v>8.98</v>
      </c>
      <c r="J40" s="17">
        <v>24.66</v>
      </c>
      <c r="K40" s="17">
        <v>13.36</v>
      </c>
    </row>
    <row r="41" spans="1:11">
      <c r="A41" s="17">
        <v>2005</v>
      </c>
      <c r="B41" s="17">
        <v>2.4500000000000002</v>
      </c>
      <c r="C41" s="17">
        <v>10.01</v>
      </c>
      <c r="D41" s="17">
        <v>15.56</v>
      </c>
      <c r="E41" s="17">
        <v>17.28</v>
      </c>
      <c r="F41" s="17">
        <v>14.93</v>
      </c>
      <c r="G41" s="17">
        <v>17.239999999999998</v>
      </c>
      <c r="H41" s="17">
        <v>9.1999999999999993</v>
      </c>
      <c r="I41" s="17">
        <v>10.65</v>
      </c>
      <c r="J41" s="17">
        <v>26.56</v>
      </c>
      <c r="K41" s="17">
        <v>15.11</v>
      </c>
    </row>
    <row r="42" spans="1:11">
      <c r="A42" s="17">
        <v>2006</v>
      </c>
      <c r="B42" s="17">
        <v>3.73</v>
      </c>
      <c r="C42" s="17">
        <v>10.14</v>
      </c>
      <c r="D42" s="17">
        <v>17.68</v>
      </c>
      <c r="E42" s="17">
        <v>19.53</v>
      </c>
      <c r="F42" s="17">
        <v>20.88</v>
      </c>
      <c r="G42" s="17">
        <v>19.54</v>
      </c>
      <c r="H42" s="17">
        <v>10.6</v>
      </c>
      <c r="I42" s="17">
        <v>10.86</v>
      </c>
      <c r="J42" s="17">
        <v>26.44</v>
      </c>
      <c r="K42" s="17">
        <v>15.51</v>
      </c>
    </row>
    <row r="43" spans="1:11">
      <c r="A43" s="17">
        <v>2007</v>
      </c>
      <c r="B43" s="17">
        <v>2.94</v>
      </c>
      <c r="C43" s="17">
        <v>8.6</v>
      </c>
      <c r="D43" s="17">
        <v>19.36</v>
      </c>
      <c r="E43" s="17">
        <v>21.47</v>
      </c>
      <c r="F43" s="17">
        <v>22.88</v>
      </c>
      <c r="G43" s="17">
        <v>21.46</v>
      </c>
      <c r="H43" s="17">
        <v>11.71</v>
      </c>
      <c r="I43" s="17">
        <v>9.67</v>
      </c>
      <c r="J43" s="17">
        <v>27.12</v>
      </c>
      <c r="K43" s="17">
        <v>14.69</v>
      </c>
    </row>
    <row r="44" spans="1:11">
      <c r="A44" s="17">
        <v>2008</v>
      </c>
      <c r="B44" s="17"/>
      <c r="C44" s="17">
        <v>9.6199999999999992</v>
      </c>
      <c r="D44" s="17">
        <v>23.66</v>
      </c>
      <c r="E44" s="17">
        <v>25.74</v>
      </c>
      <c r="F44" s="17">
        <v>28.37</v>
      </c>
      <c r="G44" s="17">
        <v>25.74</v>
      </c>
      <c r="H44" s="17">
        <v>14.42</v>
      </c>
      <c r="I44" s="17">
        <v>11.19</v>
      </c>
      <c r="J44" s="17">
        <v>29.68</v>
      </c>
      <c r="K44" s="17">
        <v>16.420000000000002</v>
      </c>
    </row>
    <row r="45" spans="1:11">
      <c r="A45" s="17">
        <v>2009</v>
      </c>
      <c r="B45" s="17"/>
      <c r="C45" s="17">
        <v>8.67</v>
      </c>
      <c r="D45" s="17">
        <v>15.35</v>
      </c>
      <c r="E45" s="17">
        <v>20.95</v>
      </c>
      <c r="F45" s="17">
        <v>23.68</v>
      </c>
      <c r="G45" s="17">
        <v>20.93</v>
      </c>
      <c r="H45" s="17">
        <v>10.83</v>
      </c>
      <c r="I45" s="17">
        <v>9.77</v>
      </c>
      <c r="J45" s="17">
        <v>29.3</v>
      </c>
      <c r="K45" s="17">
        <v>15.38</v>
      </c>
    </row>
    <row r="46" spans="1:11">
      <c r="A46" s="17">
        <v>2010</v>
      </c>
      <c r="B46" s="17"/>
      <c r="C46" s="17">
        <v>7.99</v>
      </c>
      <c r="D46" s="17">
        <v>19.45</v>
      </c>
      <c r="E46" s="17">
        <v>22.42</v>
      </c>
      <c r="F46" s="17">
        <v>25.39</v>
      </c>
      <c r="G46" s="17">
        <v>22.42</v>
      </c>
      <c r="H46" s="17">
        <v>12.78</v>
      </c>
      <c r="I46" s="17">
        <v>9.32</v>
      </c>
      <c r="J46" s="17">
        <v>32.35</v>
      </c>
      <c r="K46" s="17">
        <v>16.04</v>
      </c>
    </row>
    <row r="47" spans="1:11">
      <c r="A47" s="17">
        <v>2011</v>
      </c>
      <c r="B47" s="17"/>
      <c r="C47" s="17">
        <v>8</v>
      </c>
      <c r="D47" s="17">
        <v>25.11</v>
      </c>
      <c r="E47" s="17">
        <v>25.78</v>
      </c>
      <c r="F47" s="17">
        <v>26.09</v>
      </c>
      <c r="G47" s="17">
        <v>25.78</v>
      </c>
      <c r="H47" s="17">
        <v>15.36</v>
      </c>
      <c r="I47" s="17">
        <v>9.6300000000000008</v>
      </c>
      <c r="J47" s="17">
        <v>33.020000000000003</v>
      </c>
      <c r="K47" s="17">
        <v>16.489999999999998</v>
      </c>
    </row>
    <row r="48" spans="1:11">
      <c r="A48" s="17">
        <v>2012</v>
      </c>
      <c r="B48" s="17"/>
      <c r="C48" s="17">
        <v>7.98</v>
      </c>
      <c r="D48" s="17">
        <v>25.77</v>
      </c>
      <c r="E48" s="17">
        <v>23.63</v>
      </c>
      <c r="F48" s="17">
        <v>27.33</v>
      </c>
      <c r="G48" s="17">
        <v>23.64</v>
      </c>
      <c r="H48" s="17">
        <v>17.11</v>
      </c>
      <c r="I48" s="17">
        <v>9.52</v>
      </c>
      <c r="J48" s="17">
        <v>33.58</v>
      </c>
      <c r="K48" s="17">
        <v>17.12</v>
      </c>
    </row>
    <row r="49" spans="1:11">
      <c r="A49" s="17">
        <v>2013</v>
      </c>
      <c r="B49" s="17"/>
      <c r="C49" s="17">
        <v>7.59</v>
      </c>
      <c r="D49" s="17">
        <v>25.14</v>
      </c>
      <c r="E49" s="17">
        <v>23.39</v>
      </c>
      <c r="F49" s="17">
        <v>27.02</v>
      </c>
      <c r="G49" s="17">
        <v>23.4</v>
      </c>
      <c r="H49" s="17">
        <v>16.760000000000002</v>
      </c>
      <c r="I49" s="17">
        <v>9.18</v>
      </c>
      <c r="J49" s="17">
        <v>34.96</v>
      </c>
      <c r="K49" s="17">
        <v>16.579999999999998</v>
      </c>
    </row>
    <row r="50" spans="1:11">
      <c r="A50" s="17">
        <v>2014</v>
      </c>
      <c r="B50" s="17"/>
      <c r="C50" s="17">
        <v>8.51</v>
      </c>
      <c r="D50" s="17">
        <v>23.88</v>
      </c>
      <c r="E50" s="17">
        <v>27.59</v>
      </c>
      <c r="F50" s="17">
        <v>26.88</v>
      </c>
      <c r="G50" s="17">
        <v>27.54</v>
      </c>
      <c r="H50" s="17">
        <v>16.34</v>
      </c>
      <c r="I50" s="17">
        <v>10.23</v>
      </c>
      <c r="J50" s="17">
        <v>35.700000000000003</v>
      </c>
      <c r="K50" s="17">
        <v>17.5</v>
      </c>
    </row>
    <row r="51" spans="1:11">
      <c r="A51" s="17">
        <v>2015</v>
      </c>
      <c r="B51" s="17"/>
      <c r="C51" s="17">
        <v>7.83</v>
      </c>
      <c r="D51" s="17">
        <v>14.25</v>
      </c>
      <c r="E51" s="17">
        <v>20.68</v>
      </c>
      <c r="F51" s="17">
        <v>16.47</v>
      </c>
      <c r="G51" s="17">
        <v>20.52</v>
      </c>
      <c r="H51" s="17">
        <v>11.26</v>
      </c>
      <c r="I51" s="17">
        <v>8.91</v>
      </c>
      <c r="J51" s="17">
        <v>35.520000000000003</v>
      </c>
      <c r="K51" s="17">
        <v>16.940000000000001</v>
      </c>
    </row>
    <row r="52" spans="1:11">
      <c r="A52" s="17">
        <v>2016</v>
      </c>
      <c r="B52" s="17"/>
      <c r="C52" s="17">
        <v>6.95</v>
      </c>
      <c r="D52" s="17">
        <v>12.81</v>
      </c>
      <c r="E52" s="17">
        <v>19.73</v>
      </c>
      <c r="F52" s="17">
        <v>13.13</v>
      </c>
      <c r="G52" s="17">
        <v>19.68</v>
      </c>
      <c r="H52" s="17">
        <v>9.6199999999999992</v>
      </c>
      <c r="I52" s="17">
        <v>8.02</v>
      </c>
      <c r="J52" s="17">
        <v>35.39</v>
      </c>
      <c r="K52" s="17">
        <v>16.440000000000001</v>
      </c>
    </row>
    <row r="53" spans="1:11">
      <c r="A53" s="17">
        <v>2017</v>
      </c>
      <c r="B53" s="17"/>
      <c r="C53" s="17">
        <v>7.63</v>
      </c>
      <c r="D53" s="17">
        <v>17.23</v>
      </c>
      <c r="E53" s="17">
        <v>23.02</v>
      </c>
      <c r="F53" s="17">
        <v>16.43</v>
      </c>
      <c r="G53" s="17">
        <v>22.92</v>
      </c>
      <c r="H53" s="17">
        <v>10.76</v>
      </c>
      <c r="I53" s="17">
        <v>8.8699999999999992</v>
      </c>
      <c r="J53" s="17">
        <v>35.65</v>
      </c>
      <c r="K53" s="17">
        <v>17.2</v>
      </c>
    </row>
    <row r="54" spans="1:11">
      <c r="A54" s="17">
        <v>2018</v>
      </c>
      <c r="B54" s="17"/>
      <c r="C54" s="17">
        <v>7.23</v>
      </c>
      <c r="D54" s="17">
        <v>19.34</v>
      </c>
      <c r="E54" s="17">
        <v>23.93</v>
      </c>
      <c r="F54" s="17">
        <v>23.73</v>
      </c>
      <c r="G54" s="17">
        <v>23.87</v>
      </c>
      <c r="H54" s="17">
        <v>11.9</v>
      </c>
      <c r="I54" s="17">
        <v>8.65</v>
      </c>
      <c r="J54" s="17">
        <v>35.6</v>
      </c>
      <c r="K54" s="17">
        <v>16.73</v>
      </c>
    </row>
    <row r="55" spans="1:11">
      <c r="A55" s="17">
        <v>2019</v>
      </c>
      <c r="B55" s="17"/>
      <c r="C55" s="17">
        <v>7.2</v>
      </c>
      <c r="D55" s="17">
        <v>18.63</v>
      </c>
      <c r="E55" s="17">
        <v>20.92</v>
      </c>
      <c r="F55" s="17">
        <v>22.16</v>
      </c>
      <c r="G55" s="17">
        <v>20.89</v>
      </c>
      <c r="H55" s="17">
        <v>11.46</v>
      </c>
      <c r="I55" s="17">
        <v>8.4</v>
      </c>
      <c r="J55" s="17">
        <v>35.68</v>
      </c>
      <c r="K55" s="17">
        <v>15.95</v>
      </c>
    </row>
    <row r="56" spans="1:11">
      <c r="A56" s="17">
        <v>2020</v>
      </c>
      <c r="B56" s="17"/>
      <c r="C56" s="17">
        <v>6.75</v>
      </c>
      <c r="D56" s="17">
        <v>15.3</v>
      </c>
      <c r="E56" s="17">
        <v>18.32</v>
      </c>
      <c r="F56" s="17">
        <v>14.39</v>
      </c>
      <c r="G56" s="17">
        <v>18.239999999999998</v>
      </c>
      <c r="H56" s="17">
        <v>9.4700000000000006</v>
      </c>
      <c r="I56" s="17">
        <v>7.69</v>
      </c>
      <c r="J56" s="17">
        <v>36.22</v>
      </c>
      <c r="K56" s="17">
        <v>16.260000000000002</v>
      </c>
    </row>
    <row r="57" spans="1:11">
      <c r="A57" s="18">
        <v>2021</v>
      </c>
      <c r="B57" s="18"/>
      <c r="C57" s="18">
        <v>8.61</v>
      </c>
      <c r="D57" s="18">
        <v>18.27</v>
      </c>
      <c r="E57" s="18">
        <v>23.98</v>
      </c>
      <c r="F57" s="18">
        <v>22.73</v>
      </c>
      <c r="G57" s="18">
        <v>23.92</v>
      </c>
      <c r="H57" s="18">
        <v>11.37</v>
      </c>
      <c r="I57" s="18">
        <v>9.84</v>
      </c>
      <c r="J57" s="18">
        <v>38.31</v>
      </c>
      <c r="K57" s="18">
        <v>18.559999999999999</v>
      </c>
    </row>
    <row r="58" spans="1:11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2"/>
    </row>
    <row r="59" spans="1:11">
      <c r="A59" s="16">
        <v>1970</v>
      </c>
      <c r="B59" s="16">
        <v>2.6</v>
      </c>
      <c r="C59" s="16">
        <v>59.4</v>
      </c>
      <c r="D59" s="16">
        <v>1.3</v>
      </c>
      <c r="E59" s="16">
        <v>20.8</v>
      </c>
      <c r="F59" s="16">
        <v>1</v>
      </c>
      <c r="G59" s="16">
        <v>23</v>
      </c>
      <c r="H59" s="16">
        <v>0.3</v>
      </c>
      <c r="I59" s="16">
        <v>85.3</v>
      </c>
      <c r="J59" s="16">
        <v>101.8</v>
      </c>
      <c r="K59" s="16">
        <v>187.1</v>
      </c>
    </row>
    <row r="60" spans="1:11">
      <c r="A60" s="17">
        <v>1971</v>
      </c>
      <c r="B60" s="17">
        <v>2</v>
      </c>
      <c r="C60" s="17">
        <v>63.3</v>
      </c>
      <c r="D60" s="17">
        <v>1.5</v>
      </c>
      <c r="E60" s="17">
        <v>21.8</v>
      </c>
      <c r="F60" s="17">
        <v>0.7</v>
      </c>
      <c r="G60" s="17">
        <v>24</v>
      </c>
      <c r="H60" s="17">
        <v>0.3</v>
      </c>
      <c r="I60" s="17">
        <v>89.7</v>
      </c>
      <c r="J60" s="17">
        <v>111.7</v>
      </c>
      <c r="K60" s="17">
        <v>201.3</v>
      </c>
    </row>
    <row r="61" spans="1:11">
      <c r="A61" s="17">
        <v>1972</v>
      </c>
      <c r="B61" s="17">
        <v>2.1</v>
      </c>
      <c r="C61" s="17">
        <v>69.7</v>
      </c>
      <c r="D61" s="17">
        <v>1.7</v>
      </c>
      <c r="E61" s="17">
        <v>26</v>
      </c>
      <c r="F61" s="17">
        <v>0.6</v>
      </c>
      <c r="G61" s="17">
        <v>28.3</v>
      </c>
      <c r="H61" s="17">
        <v>0.3</v>
      </c>
      <c r="I61" s="17">
        <v>100.5</v>
      </c>
      <c r="J61" s="17">
        <v>127.9</v>
      </c>
      <c r="K61" s="17">
        <v>228.3</v>
      </c>
    </row>
    <row r="62" spans="1:11">
      <c r="A62" s="17">
        <v>1973</v>
      </c>
      <c r="B62" s="17">
        <v>2.1</v>
      </c>
      <c r="C62" s="17">
        <v>81.3</v>
      </c>
      <c r="D62" s="17">
        <v>2.2999999999999998</v>
      </c>
      <c r="E62" s="17">
        <v>46.8</v>
      </c>
      <c r="F62" s="17">
        <v>0.6</v>
      </c>
      <c r="G62" s="17">
        <v>49.8</v>
      </c>
      <c r="H62" s="17">
        <v>0.4</v>
      </c>
      <c r="I62" s="17">
        <v>133.6</v>
      </c>
      <c r="J62" s="17">
        <v>143.30000000000001</v>
      </c>
      <c r="K62" s="17">
        <v>276.8</v>
      </c>
    </row>
    <row r="63" spans="1:11">
      <c r="A63" s="17">
        <v>1974</v>
      </c>
      <c r="B63" s="17">
        <v>0.7</v>
      </c>
      <c r="C63" s="17">
        <v>91.8</v>
      </c>
      <c r="D63" s="17">
        <v>4.3</v>
      </c>
      <c r="E63" s="17">
        <v>32.299999999999997</v>
      </c>
      <c r="F63" s="17">
        <v>0.6</v>
      </c>
      <c r="G63" s="17">
        <v>37.200000000000003</v>
      </c>
      <c r="H63" s="17">
        <v>0.6</v>
      </c>
      <c r="I63" s="17">
        <v>130.4</v>
      </c>
      <c r="J63" s="17">
        <v>162.4</v>
      </c>
      <c r="K63" s="17">
        <v>292.89999999999998</v>
      </c>
    </row>
    <row r="64" spans="1:11">
      <c r="A64" s="17">
        <v>1975</v>
      </c>
      <c r="B64" s="17">
        <v>0.2</v>
      </c>
      <c r="C64" s="17">
        <v>115.6</v>
      </c>
      <c r="D64" s="17">
        <v>4.7</v>
      </c>
      <c r="E64" s="17">
        <v>36.5</v>
      </c>
      <c r="F64" s="17">
        <v>0.6</v>
      </c>
      <c r="G64" s="17">
        <v>41.8</v>
      </c>
      <c r="H64" s="17">
        <v>0.8</v>
      </c>
      <c r="I64" s="17">
        <v>158.4</v>
      </c>
      <c r="J64" s="17">
        <v>174.4</v>
      </c>
      <c r="K64" s="17">
        <v>332.8</v>
      </c>
    </row>
    <row r="65" spans="1:11">
      <c r="A65" s="17">
        <v>1976</v>
      </c>
      <c r="B65" s="17">
        <v>0.5</v>
      </c>
      <c r="C65" s="17">
        <v>136.1</v>
      </c>
      <c r="D65" s="17">
        <v>4.9000000000000004</v>
      </c>
      <c r="E65" s="17">
        <v>45</v>
      </c>
      <c r="F65" s="17">
        <v>0.7</v>
      </c>
      <c r="G65" s="17">
        <v>50.5</v>
      </c>
      <c r="H65" s="17">
        <v>0.9</v>
      </c>
      <c r="I65" s="17">
        <v>188</v>
      </c>
      <c r="J65" s="17">
        <v>188.2</v>
      </c>
      <c r="K65" s="17">
        <v>376.2</v>
      </c>
    </row>
    <row r="66" spans="1:11">
      <c r="A66" s="17">
        <v>1977</v>
      </c>
      <c r="B66" s="17">
        <v>0.8</v>
      </c>
      <c r="C66" s="17">
        <v>162.4</v>
      </c>
      <c r="D66" s="17">
        <v>5.5</v>
      </c>
      <c r="E66" s="17">
        <v>44.3</v>
      </c>
      <c r="F66" s="17">
        <v>0.7</v>
      </c>
      <c r="G66" s="17">
        <v>50.5</v>
      </c>
      <c r="H66" s="17">
        <v>1.1000000000000001</v>
      </c>
      <c r="I66" s="17">
        <v>214.8</v>
      </c>
      <c r="J66" s="17">
        <v>202.9</v>
      </c>
      <c r="K66" s="17">
        <v>417.7</v>
      </c>
    </row>
    <row r="67" spans="1:11">
      <c r="A67" s="17">
        <v>1978</v>
      </c>
      <c r="B67" s="17">
        <v>1.7</v>
      </c>
      <c r="C67" s="17">
        <v>178.4</v>
      </c>
      <c r="D67" s="17">
        <v>5.5</v>
      </c>
      <c r="E67" s="17">
        <v>59.5</v>
      </c>
      <c r="F67" s="17">
        <v>0.9</v>
      </c>
      <c r="G67" s="17">
        <v>66</v>
      </c>
      <c r="H67" s="17">
        <v>1.5</v>
      </c>
      <c r="I67" s="17">
        <v>247.5</v>
      </c>
      <c r="J67" s="17">
        <v>229.7</v>
      </c>
      <c r="K67" s="17">
        <v>477.2</v>
      </c>
    </row>
    <row r="68" spans="1:11">
      <c r="A68" s="17">
        <v>1979</v>
      </c>
      <c r="B68" s="17">
        <v>2.8</v>
      </c>
      <c r="C68" s="17">
        <v>242.1</v>
      </c>
      <c r="D68" s="17">
        <v>9</v>
      </c>
      <c r="E68" s="17">
        <v>26</v>
      </c>
      <c r="F68" s="17">
        <v>0.8</v>
      </c>
      <c r="G68" s="17">
        <v>35.700000000000003</v>
      </c>
      <c r="H68" s="17">
        <v>2.6</v>
      </c>
      <c r="I68" s="17">
        <v>283.2</v>
      </c>
      <c r="J68" s="17">
        <v>272.2</v>
      </c>
      <c r="K68" s="17">
        <v>555.4</v>
      </c>
    </row>
    <row r="69" spans="1:11">
      <c r="A69" s="17">
        <v>1980</v>
      </c>
      <c r="B69" s="17">
        <v>1.1000000000000001</v>
      </c>
      <c r="C69" s="17">
        <v>290.60000000000002</v>
      </c>
      <c r="D69" s="17">
        <v>3.2</v>
      </c>
      <c r="E69" s="17">
        <v>46.9</v>
      </c>
      <c r="F69" s="17">
        <v>1</v>
      </c>
      <c r="G69" s="17">
        <v>51.1</v>
      </c>
      <c r="H69" s="17">
        <v>4</v>
      </c>
      <c r="I69" s="17">
        <v>346.7</v>
      </c>
      <c r="J69" s="17">
        <v>342.5</v>
      </c>
      <c r="K69" s="17">
        <v>689.3</v>
      </c>
    </row>
    <row r="70" spans="1:11">
      <c r="A70" s="17">
        <v>1981</v>
      </c>
      <c r="B70" s="17">
        <v>1.3</v>
      </c>
      <c r="C70" s="17">
        <v>313.2</v>
      </c>
      <c r="D70" s="17">
        <v>2.6</v>
      </c>
      <c r="E70" s="17">
        <v>60.7</v>
      </c>
      <c r="F70" s="17">
        <v>3.3</v>
      </c>
      <c r="G70" s="17">
        <v>66.599999999999994</v>
      </c>
      <c r="H70" s="17">
        <v>6.6</v>
      </c>
      <c r="I70" s="17">
        <v>387.6</v>
      </c>
      <c r="J70" s="17">
        <v>498.7</v>
      </c>
      <c r="K70" s="17">
        <v>886.3</v>
      </c>
    </row>
    <row r="71" spans="1:11">
      <c r="A71" s="17">
        <v>1982</v>
      </c>
      <c r="B71" s="17">
        <v>1.5</v>
      </c>
      <c r="C71" s="17">
        <v>414.8</v>
      </c>
      <c r="D71" s="17">
        <v>2.7</v>
      </c>
      <c r="E71" s="17">
        <v>80.2</v>
      </c>
      <c r="F71" s="17">
        <v>9.4</v>
      </c>
      <c r="G71" s="17">
        <v>92.3</v>
      </c>
      <c r="H71" s="17">
        <v>6.6</v>
      </c>
      <c r="I71" s="17">
        <v>515.20000000000005</v>
      </c>
      <c r="J71" s="17">
        <v>606.6</v>
      </c>
      <c r="K71" s="21">
        <v>1121.8</v>
      </c>
    </row>
    <row r="72" spans="1:11">
      <c r="A72" s="17">
        <v>1983</v>
      </c>
      <c r="B72" s="17">
        <v>0.8</v>
      </c>
      <c r="C72" s="17">
        <v>464.3</v>
      </c>
      <c r="D72" s="17">
        <v>4.5999999999999996</v>
      </c>
      <c r="E72" s="17">
        <v>89.9</v>
      </c>
      <c r="F72" s="17">
        <v>10.1</v>
      </c>
      <c r="G72" s="17">
        <v>104.7</v>
      </c>
      <c r="H72" s="17">
        <v>6.9</v>
      </c>
      <c r="I72" s="17">
        <v>576.6</v>
      </c>
      <c r="J72" s="17">
        <v>640</v>
      </c>
      <c r="K72" s="21">
        <v>1216.5999999999999</v>
      </c>
    </row>
    <row r="73" spans="1:11">
      <c r="A73" s="17">
        <v>1984</v>
      </c>
      <c r="B73" s="17">
        <v>1.5</v>
      </c>
      <c r="C73" s="17">
        <v>490</v>
      </c>
      <c r="D73" s="17">
        <v>4.5999999999999996</v>
      </c>
      <c r="E73" s="17">
        <v>44.9</v>
      </c>
      <c r="F73" s="17">
        <v>3</v>
      </c>
      <c r="G73" s="17">
        <v>52.5</v>
      </c>
      <c r="H73" s="17">
        <v>7.4</v>
      </c>
      <c r="I73" s="17">
        <v>551.4</v>
      </c>
      <c r="J73" s="17">
        <v>584.4</v>
      </c>
      <c r="K73" s="21">
        <v>1135.8</v>
      </c>
    </row>
    <row r="74" spans="1:11">
      <c r="A74" s="17">
        <v>1985</v>
      </c>
      <c r="B74" s="17">
        <v>2.1</v>
      </c>
      <c r="C74" s="17">
        <v>459.9</v>
      </c>
      <c r="D74" s="17">
        <v>3.8</v>
      </c>
      <c r="E74" s="17">
        <v>34.9</v>
      </c>
      <c r="F74" s="17">
        <v>2.4</v>
      </c>
      <c r="G74" s="17">
        <v>41.1</v>
      </c>
      <c r="H74" s="17">
        <v>7.3</v>
      </c>
      <c r="I74" s="17">
        <v>510.4</v>
      </c>
      <c r="J74" s="17">
        <v>613.29999999999995</v>
      </c>
      <c r="K74" s="21">
        <v>1123.7</v>
      </c>
    </row>
    <row r="75" spans="1:11">
      <c r="A75" s="17">
        <v>1986</v>
      </c>
      <c r="B75" s="17">
        <v>1.4</v>
      </c>
      <c r="C75" s="17">
        <v>406.6</v>
      </c>
      <c r="D75" s="17">
        <v>1.5</v>
      </c>
      <c r="E75" s="17">
        <v>35.4</v>
      </c>
      <c r="F75" s="17">
        <v>0.8</v>
      </c>
      <c r="G75" s="17">
        <v>37.6</v>
      </c>
      <c r="H75" s="17">
        <v>5.3</v>
      </c>
      <c r="I75" s="17">
        <v>451</v>
      </c>
      <c r="J75" s="17">
        <v>623</v>
      </c>
      <c r="K75" s="21">
        <v>1074</v>
      </c>
    </row>
    <row r="76" spans="1:11">
      <c r="A76" s="17">
        <v>1987</v>
      </c>
      <c r="B76" s="17">
        <v>1</v>
      </c>
      <c r="C76" s="17">
        <v>408.9</v>
      </c>
      <c r="D76" s="17">
        <v>1.1000000000000001</v>
      </c>
      <c r="E76" s="17">
        <v>29.2</v>
      </c>
      <c r="F76" s="17">
        <v>0.7</v>
      </c>
      <c r="G76" s="17">
        <v>31</v>
      </c>
      <c r="H76" s="17">
        <v>2.5</v>
      </c>
      <c r="I76" s="17">
        <v>443.4</v>
      </c>
      <c r="J76" s="17">
        <v>629.5</v>
      </c>
      <c r="K76" s="21">
        <v>1072.9000000000001</v>
      </c>
    </row>
    <row r="77" spans="1:11">
      <c r="A77" s="17">
        <v>1988</v>
      </c>
      <c r="B77" s="17">
        <v>1</v>
      </c>
      <c r="C77" s="17">
        <v>410.6</v>
      </c>
      <c r="D77" s="17">
        <v>1</v>
      </c>
      <c r="E77" s="17">
        <v>13.5</v>
      </c>
      <c r="F77" s="17">
        <v>0.8</v>
      </c>
      <c r="G77" s="17">
        <v>15.3</v>
      </c>
      <c r="H77" s="17">
        <v>2.7</v>
      </c>
      <c r="I77" s="17">
        <v>429.5</v>
      </c>
      <c r="J77" s="17">
        <v>662</v>
      </c>
      <c r="K77" s="21">
        <v>1091.5</v>
      </c>
    </row>
    <row r="78" spans="1:11">
      <c r="A78" s="17">
        <v>1989</v>
      </c>
      <c r="B78" s="17">
        <v>0.7</v>
      </c>
      <c r="C78" s="17">
        <v>423.5</v>
      </c>
      <c r="D78" s="17">
        <v>1.2</v>
      </c>
      <c r="E78" s="17">
        <v>37.4</v>
      </c>
      <c r="F78" s="17">
        <v>1.1000000000000001</v>
      </c>
      <c r="G78" s="17">
        <v>39.6</v>
      </c>
      <c r="H78" s="17">
        <v>3</v>
      </c>
      <c r="I78" s="17">
        <v>466.8</v>
      </c>
      <c r="J78" s="17">
        <v>673</v>
      </c>
      <c r="K78" s="21">
        <v>1139.9000000000001</v>
      </c>
    </row>
    <row r="79" spans="1:11">
      <c r="A79" s="17">
        <v>1990</v>
      </c>
      <c r="B79" s="17">
        <v>0.6</v>
      </c>
      <c r="C79" s="17">
        <v>420.3</v>
      </c>
      <c r="D79" s="17">
        <v>1</v>
      </c>
      <c r="E79" s="17">
        <v>45.6</v>
      </c>
      <c r="F79" s="17">
        <v>0.7</v>
      </c>
      <c r="G79" s="17">
        <v>47.4</v>
      </c>
      <c r="H79" s="17">
        <v>14.6</v>
      </c>
      <c r="I79" s="17">
        <v>482.9</v>
      </c>
      <c r="J79" s="17">
        <v>687.1</v>
      </c>
      <c r="K79" s="21">
        <v>1170</v>
      </c>
    </row>
    <row r="80" spans="1:11">
      <c r="A80" s="17">
        <v>1991</v>
      </c>
      <c r="B80" s="17">
        <v>0.6</v>
      </c>
      <c r="C80" s="17">
        <v>447.2</v>
      </c>
      <c r="D80" s="17">
        <v>0.7</v>
      </c>
      <c r="E80" s="17">
        <v>53.3</v>
      </c>
      <c r="F80" s="17">
        <v>1</v>
      </c>
      <c r="G80" s="17">
        <v>55</v>
      </c>
      <c r="H80" s="17">
        <v>14.7</v>
      </c>
      <c r="I80" s="17">
        <v>517.6</v>
      </c>
      <c r="J80" s="17">
        <v>713.8</v>
      </c>
      <c r="K80" s="21">
        <v>1231.4000000000001</v>
      </c>
    </row>
    <row r="81" spans="1:11">
      <c r="A81" s="17">
        <v>1992</v>
      </c>
      <c r="B81" s="17">
        <v>0.5</v>
      </c>
      <c r="C81" s="17">
        <v>431.7</v>
      </c>
      <c r="D81" s="17">
        <v>0.5</v>
      </c>
      <c r="E81" s="17">
        <v>49.7</v>
      </c>
      <c r="F81" s="17">
        <v>1.4</v>
      </c>
      <c r="G81" s="17">
        <v>51.6</v>
      </c>
      <c r="H81" s="17">
        <v>14.1</v>
      </c>
      <c r="I81" s="17">
        <v>497.9</v>
      </c>
      <c r="J81" s="17">
        <v>735.8</v>
      </c>
      <c r="K81" s="21">
        <v>1233.7</v>
      </c>
    </row>
    <row r="82" spans="1:11">
      <c r="A82" s="17">
        <v>1993</v>
      </c>
      <c r="B82" s="17">
        <v>0.3</v>
      </c>
      <c r="C82" s="17">
        <v>480.4</v>
      </c>
      <c r="D82" s="17">
        <v>0.8</v>
      </c>
      <c r="E82" s="17">
        <v>41.5</v>
      </c>
      <c r="F82" s="17">
        <v>1.3</v>
      </c>
      <c r="G82" s="17">
        <v>43.7</v>
      </c>
      <c r="H82" s="17">
        <v>12.9</v>
      </c>
      <c r="I82" s="17">
        <v>537.29999999999995</v>
      </c>
      <c r="J82" s="17">
        <v>771.5</v>
      </c>
      <c r="K82" s="21">
        <v>1308.8</v>
      </c>
    </row>
    <row r="83" spans="1:11">
      <c r="A83" s="17">
        <v>1994</v>
      </c>
      <c r="B83" s="17">
        <v>0.2</v>
      </c>
      <c r="C83" s="17">
        <v>489.6</v>
      </c>
      <c r="D83" s="17">
        <v>0.4</v>
      </c>
      <c r="E83" s="17">
        <v>58.7</v>
      </c>
      <c r="F83" s="17">
        <v>1.3</v>
      </c>
      <c r="G83" s="17">
        <v>60.4</v>
      </c>
      <c r="H83" s="17">
        <v>11.9</v>
      </c>
      <c r="I83" s="17">
        <v>562</v>
      </c>
      <c r="J83" s="17">
        <v>804.6</v>
      </c>
      <c r="K83" s="21">
        <v>1366.7</v>
      </c>
    </row>
    <row r="84" spans="1:11">
      <c r="A84" s="17">
        <v>1995</v>
      </c>
      <c r="B84" s="17">
        <v>0.1</v>
      </c>
      <c r="C84" s="17">
        <v>500.3</v>
      </c>
      <c r="D84" s="17">
        <v>0.8</v>
      </c>
      <c r="E84" s="17">
        <v>70.900000000000006</v>
      </c>
      <c r="F84" s="17">
        <v>0.7</v>
      </c>
      <c r="G84" s="17">
        <v>72.400000000000006</v>
      </c>
      <c r="H84" s="17">
        <v>11.7</v>
      </c>
      <c r="I84" s="17">
        <v>584.5</v>
      </c>
      <c r="J84" s="17">
        <v>839</v>
      </c>
      <c r="K84" s="21">
        <v>1423.5</v>
      </c>
    </row>
    <row r="85" spans="1:11">
      <c r="A85" s="17">
        <v>1996</v>
      </c>
      <c r="B85" s="17">
        <v>0.1</v>
      </c>
      <c r="C85" s="17">
        <v>487.3</v>
      </c>
      <c r="D85" s="17">
        <v>1.2</v>
      </c>
      <c r="E85" s="17">
        <v>83.5</v>
      </c>
      <c r="F85" s="17">
        <v>0.8</v>
      </c>
      <c r="G85" s="17">
        <v>85.5</v>
      </c>
      <c r="H85" s="17">
        <v>13.9</v>
      </c>
      <c r="I85" s="17">
        <v>586.79999999999995</v>
      </c>
      <c r="J85" s="17">
        <v>889.2</v>
      </c>
      <c r="K85" s="21">
        <v>1476</v>
      </c>
    </row>
    <row r="86" spans="1:11">
      <c r="A86" s="17">
        <v>1997</v>
      </c>
      <c r="B86" s="17">
        <v>0.3</v>
      </c>
      <c r="C86" s="17">
        <v>556</v>
      </c>
      <c r="D86" s="17">
        <v>2.1</v>
      </c>
      <c r="E86" s="17">
        <v>12.9</v>
      </c>
      <c r="F86" s="17">
        <v>0.8</v>
      </c>
      <c r="G86" s="17">
        <v>15.7</v>
      </c>
      <c r="H86" s="17">
        <v>15.5</v>
      </c>
      <c r="I86" s="17">
        <v>587.5</v>
      </c>
      <c r="J86" s="17">
        <v>909.6</v>
      </c>
      <c r="K86" s="21">
        <v>1497.1</v>
      </c>
    </row>
    <row r="87" spans="1:11">
      <c r="A87" s="17">
        <v>1998</v>
      </c>
      <c r="B87" s="17">
        <v>0.1</v>
      </c>
      <c r="C87" s="17">
        <v>578.6</v>
      </c>
      <c r="D87" s="17">
        <v>0.6</v>
      </c>
      <c r="E87" s="17">
        <v>5.6</v>
      </c>
      <c r="F87" s="17">
        <v>0.8</v>
      </c>
      <c r="G87" s="17">
        <v>7.1</v>
      </c>
      <c r="H87" s="17">
        <v>11.9</v>
      </c>
      <c r="I87" s="17">
        <v>597.70000000000005</v>
      </c>
      <c r="J87" s="17">
        <v>942.4</v>
      </c>
      <c r="K87" s="21">
        <v>1540.2</v>
      </c>
    </row>
    <row r="88" spans="1:11">
      <c r="A88" s="17">
        <v>1999</v>
      </c>
      <c r="B88" s="17">
        <v>0.6</v>
      </c>
      <c r="C88" s="17">
        <v>601.20000000000005</v>
      </c>
      <c r="D88" s="17">
        <v>0.3</v>
      </c>
      <c r="E88" s="17">
        <v>66.900000000000006</v>
      </c>
      <c r="F88" s="17">
        <v>0.7</v>
      </c>
      <c r="G88" s="17">
        <v>67.900000000000006</v>
      </c>
      <c r="H88" s="17">
        <v>12.6</v>
      </c>
      <c r="I88" s="17">
        <v>682.3</v>
      </c>
      <c r="J88" s="17">
        <v>968.9</v>
      </c>
      <c r="K88" s="21">
        <v>1651.2</v>
      </c>
    </row>
    <row r="89" spans="1:11">
      <c r="A89" s="17">
        <v>2000</v>
      </c>
      <c r="B89" s="17">
        <v>0.4</v>
      </c>
      <c r="C89" s="17">
        <v>714.5</v>
      </c>
      <c r="D89" s="17">
        <v>3.1</v>
      </c>
      <c r="E89" s="17">
        <v>127.9</v>
      </c>
      <c r="F89" s="17">
        <v>1.5</v>
      </c>
      <c r="G89" s="17">
        <v>132.5</v>
      </c>
      <c r="H89" s="17">
        <v>20.3</v>
      </c>
      <c r="I89" s="17">
        <v>867.7</v>
      </c>
      <c r="J89" s="21">
        <v>1024.8</v>
      </c>
      <c r="K89" s="21">
        <v>1892.5</v>
      </c>
    </row>
    <row r="90" spans="1:11">
      <c r="A90" s="17">
        <v>2001</v>
      </c>
      <c r="B90" s="17">
        <v>1.6</v>
      </c>
      <c r="C90" s="21">
        <v>1033.8</v>
      </c>
      <c r="D90" s="17">
        <v>2.6</v>
      </c>
      <c r="E90" s="17">
        <v>131.5</v>
      </c>
      <c r="F90" s="17">
        <v>0.9</v>
      </c>
      <c r="G90" s="17">
        <v>135</v>
      </c>
      <c r="H90" s="17">
        <v>11.1</v>
      </c>
      <c r="I90" s="21">
        <v>1181.5999999999999</v>
      </c>
      <c r="J90" s="21">
        <v>1080.2</v>
      </c>
      <c r="K90" s="21">
        <v>2261.8000000000002</v>
      </c>
    </row>
    <row r="91" spans="1:11">
      <c r="A91" s="17">
        <v>2002</v>
      </c>
      <c r="B91" s="17">
        <v>1.5</v>
      </c>
      <c r="C91" s="17">
        <v>724</v>
      </c>
      <c r="D91" s="17">
        <v>1</v>
      </c>
      <c r="E91" s="17">
        <v>114.6</v>
      </c>
      <c r="F91" s="17">
        <v>0.5</v>
      </c>
      <c r="G91" s="17">
        <v>116</v>
      </c>
      <c r="H91" s="17">
        <v>10.3</v>
      </c>
      <c r="I91" s="17">
        <v>851.8</v>
      </c>
      <c r="J91" s="21">
        <v>1137.2</v>
      </c>
      <c r="K91" s="21">
        <v>1989.1</v>
      </c>
    </row>
    <row r="92" spans="1:11">
      <c r="A92" s="17">
        <v>2003</v>
      </c>
      <c r="B92" s="17">
        <v>1.8</v>
      </c>
      <c r="C92" s="17">
        <v>821.1</v>
      </c>
      <c r="D92" s="17">
        <v>0.6</v>
      </c>
      <c r="E92" s="17">
        <v>192.2</v>
      </c>
      <c r="F92" s="17">
        <v>2</v>
      </c>
      <c r="G92" s="17">
        <v>194.8</v>
      </c>
      <c r="H92" s="17">
        <v>13</v>
      </c>
      <c r="I92" s="21">
        <v>1030.5999999999999</v>
      </c>
      <c r="J92" s="21">
        <v>1280.5</v>
      </c>
      <c r="K92" s="21">
        <v>2311</v>
      </c>
    </row>
    <row r="93" spans="1:11">
      <c r="A93" s="17">
        <v>2004</v>
      </c>
      <c r="B93" s="17">
        <v>1.1000000000000001</v>
      </c>
      <c r="C93" s="21">
        <v>1021.3</v>
      </c>
      <c r="D93" s="17">
        <v>1</v>
      </c>
      <c r="E93" s="17">
        <v>187.2</v>
      </c>
      <c r="F93" s="17">
        <v>2.8</v>
      </c>
      <c r="G93" s="17">
        <v>191</v>
      </c>
      <c r="H93" s="17">
        <v>15.1</v>
      </c>
      <c r="I93" s="21">
        <v>1228.4000000000001</v>
      </c>
      <c r="J93" s="21">
        <v>1307</v>
      </c>
      <c r="K93" s="21">
        <v>2535.4</v>
      </c>
    </row>
    <row r="94" spans="1:11">
      <c r="A94" s="17">
        <v>2005</v>
      </c>
      <c r="B94" s="17">
        <v>0.6</v>
      </c>
      <c r="C94" s="21">
        <v>1278.5999999999999</v>
      </c>
      <c r="D94" s="17">
        <v>0.8</v>
      </c>
      <c r="E94" s="17">
        <v>223.8</v>
      </c>
      <c r="F94" s="17">
        <v>3</v>
      </c>
      <c r="G94" s="17">
        <v>227.6</v>
      </c>
      <c r="H94" s="17">
        <v>26.5</v>
      </c>
      <c r="I94" s="21">
        <v>1533.3</v>
      </c>
      <c r="J94" s="21">
        <v>1489.5</v>
      </c>
      <c r="K94" s="21">
        <v>3022.8</v>
      </c>
    </row>
    <row r="95" spans="1:11">
      <c r="A95" s="17">
        <v>2006</v>
      </c>
      <c r="B95" s="17">
        <v>0.5</v>
      </c>
      <c r="C95" s="21">
        <v>1246.4000000000001</v>
      </c>
      <c r="D95" s="17">
        <v>1</v>
      </c>
      <c r="E95" s="17">
        <v>200.5</v>
      </c>
      <c r="F95" s="17">
        <v>1.9</v>
      </c>
      <c r="G95" s="17">
        <v>203.4</v>
      </c>
      <c r="H95" s="17">
        <v>27</v>
      </c>
      <c r="I95" s="21">
        <v>1477.2</v>
      </c>
      <c r="J95" s="21">
        <v>1529</v>
      </c>
      <c r="K95" s="21">
        <v>3006.3</v>
      </c>
    </row>
    <row r="96" spans="1:11">
      <c r="A96" s="17">
        <v>2007</v>
      </c>
      <c r="B96" s="17">
        <v>0.1</v>
      </c>
      <c r="C96" s="21">
        <v>1157.8</v>
      </c>
      <c r="D96" s="17">
        <v>0.9</v>
      </c>
      <c r="E96" s="17">
        <v>250.3</v>
      </c>
      <c r="F96" s="17">
        <v>0.8</v>
      </c>
      <c r="G96" s="17">
        <v>252</v>
      </c>
      <c r="H96" s="17">
        <v>33</v>
      </c>
      <c r="I96" s="21">
        <v>1442.9</v>
      </c>
      <c r="J96" s="21">
        <v>1631.7</v>
      </c>
      <c r="K96" s="21">
        <v>3074.6</v>
      </c>
    </row>
    <row r="97" spans="1:11">
      <c r="A97" s="17">
        <v>2008</v>
      </c>
      <c r="B97" s="17"/>
      <c r="C97" s="21">
        <v>1308.7</v>
      </c>
      <c r="D97" s="17">
        <v>1.1000000000000001</v>
      </c>
      <c r="E97" s="17">
        <v>356.4</v>
      </c>
      <c r="F97" s="17">
        <v>0.6</v>
      </c>
      <c r="G97" s="17">
        <v>358.2</v>
      </c>
      <c r="H97" s="17">
        <v>45.5</v>
      </c>
      <c r="I97" s="21">
        <v>1712.4</v>
      </c>
      <c r="J97" s="21">
        <v>1794.4</v>
      </c>
      <c r="K97" s="21">
        <v>3506.8</v>
      </c>
    </row>
    <row r="98" spans="1:11">
      <c r="A98" s="17">
        <v>2009</v>
      </c>
      <c r="B98" s="17"/>
      <c r="C98" s="21">
        <v>1135.0999999999999</v>
      </c>
      <c r="D98" s="17">
        <v>1</v>
      </c>
      <c r="E98" s="17">
        <v>259.10000000000002</v>
      </c>
      <c r="F98" s="17">
        <v>1</v>
      </c>
      <c r="G98" s="17">
        <v>261</v>
      </c>
      <c r="H98" s="17">
        <v>42.5</v>
      </c>
      <c r="I98" s="21">
        <v>1438.6</v>
      </c>
      <c r="J98" s="21">
        <v>1740.5</v>
      </c>
      <c r="K98" s="21">
        <v>3179.1</v>
      </c>
    </row>
    <row r="99" spans="1:11">
      <c r="A99" s="17">
        <v>2010</v>
      </c>
      <c r="B99" s="17"/>
      <c r="C99" s="21">
        <v>1066.9000000000001</v>
      </c>
      <c r="D99" s="17">
        <v>1.2</v>
      </c>
      <c r="E99" s="17">
        <v>277.2</v>
      </c>
      <c r="F99" s="17">
        <v>0.9</v>
      </c>
      <c r="G99" s="17">
        <v>279.2</v>
      </c>
      <c r="H99" s="17">
        <v>53.7</v>
      </c>
      <c r="I99" s="21">
        <v>1399.8</v>
      </c>
      <c r="J99" s="21">
        <v>1997.9</v>
      </c>
      <c r="K99" s="21">
        <v>3397.6</v>
      </c>
    </row>
    <row r="100" spans="1:11">
      <c r="A100" s="17">
        <v>2011</v>
      </c>
      <c r="B100" s="17"/>
      <c r="C100" s="21">
        <v>1073.5</v>
      </c>
      <c r="D100" s="17">
        <v>2.1</v>
      </c>
      <c r="E100" s="17">
        <v>308.89999999999998</v>
      </c>
      <c r="F100" s="17">
        <v>0.3</v>
      </c>
      <c r="G100" s="17">
        <v>311.3</v>
      </c>
      <c r="H100" s="17">
        <v>62.6</v>
      </c>
      <c r="I100" s="21">
        <v>1447.4</v>
      </c>
      <c r="J100" s="21">
        <v>2059.1999999999998</v>
      </c>
      <c r="K100" s="21">
        <v>3506.6</v>
      </c>
    </row>
    <row r="101" spans="1:11">
      <c r="A101" s="17">
        <v>2012</v>
      </c>
      <c r="B101" s="17"/>
      <c r="C101" s="17">
        <v>958</v>
      </c>
      <c r="D101" s="17">
        <v>2</v>
      </c>
      <c r="E101" s="17">
        <v>263.5</v>
      </c>
      <c r="F101" s="17">
        <v>0.1</v>
      </c>
      <c r="G101" s="17">
        <v>265.60000000000002</v>
      </c>
      <c r="H101" s="17">
        <v>58.3</v>
      </c>
      <c r="I101" s="21">
        <v>1281.8</v>
      </c>
      <c r="J101" s="21">
        <v>2087.9</v>
      </c>
      <c r="K101" s="21">
        <v>3369.7</v>
      </c>
    </row>
    <row r="102" spans="1:11">
      <c r="A102" s="17">
        <v>2013</v>
      </c>
      <c r="B102" s="17"/>
      <c r="C102" s="21">
        <v>1059.2</v>
      </c>
      <c r="D102" s="17">
        <v>2</v>
      </c>
      <c r="E102" s="17">
        <v>308</v>
      </c>
      <c r="F102" s="17">
        <v>0.3</v>
      </c>
      <c r="G102" s="17">
        <v>310.2</v>
      </c>
      <c r="H102" s="17">
        <v>74.5</v>
      </c>
      <c r="I102" s="21">
        <v>1444</v>
      </c>
      <c r="J102" s="21">
        <v>2210.3000000000002</v>
      </c>
      <c r="K102" s="21">
        <v>3654.3</v>
      </c>
    </row>
    <row r="103" spans="1:11">
      <c r="A103" s="17">
        <v>2014</v>
      </c>
      <c r="B103" s="17"/>
      <c r="C103" s="21">
        <v>1174.4000000000001</v>
      </c>
      <c r="D103" s="17">
        <v>3.9</v>
      </c>
      <c r="E103" s="17">
        <v>331.7</v>
      </c>
      <c r="F103" s="17">
        <v>0.1</v>
      </c>
      <c r="G103" s="17">
        <v>335.7</v>
      </c>
      <c r="H103" s="17">
        <v>73.5</v>
      </c>
      <c r="I103" s="21">
        <v>1583.7</v>
      </c>
      <c r="J103" s="21">
        <v>2203.8000000000002</v>
      </c>
      <c r="K103" s="21">
        <v>3787.5</v>
      </c>
    </row>
    <row r="104" spans="1:11">
      <c r="A104" s="17">
        <v>2015</v>
      </c>
      <c r="B104" s="17"/>
      <c r="C104" s="21">
        <v>1012</v>
      </c>
      <c r="D104" s="17">
        <v>4</v>
      </c>
      <c r="E104" s="17">
        <v>222.3</v>
      </c>
      <c r="F104" s="17">
        <v>0.1</v>
      </c>
      <c r="G104" s="17">
        <v>226.4</v>
      </c>
      <c r="H104" s="17">
        <v>55.5</v>
      </c>
      <c r="I104" s="21">
        <v>1293.8</v>
      </c>
      <c r="J104" s="21">
        <v>2228</v>
      </c>
      <c r="K104" s="21">
        <v>3521.8</v>
      </c>
    </row>
    <row r="105" spans="1:11">
      <c r="A105" s="17">
        <v>2016</v>
      </c>
      <c r="B105" s="17"/>
      <c r="C105" s="17">
        <v>896.4</v>
      </c>
      <c r="D105" s="17">
        <v>0.8</v>
      </c>
      <c r="E105" s="17">
        <v>219</v>
      </c>
      <c r="F105" s="17">
        <v>0.1</v>
      </c>
      <c r="G105" s="17">
        <v>219.9</v>
      </c>
      <c r="H105" s="17">
        <v>43.4</v>
      </c>
      <c r="I105" s="21">
        <v>1159.8</v>
      </c>
      <c r="J105" s="21">
        <v>2274</v>
      </c>
      <c r="K105" s="21">
        <v>3433.7</v>
      </c>
    </row>
    <row r="106" spans="1:11">
      <c r="A106" s="17">
        <v>2017</v>
      </c>
      <c r="B106" s="17"/>
      <c r="C106" s="17">
        <v>958.2</v>
      </c>
      <c r="D106" s="17">
        <v>3.1</v>
      </c>
      <c r="E106" s="17">
        <v>238</v>
      </c>
      <c r="F106" s="17">
        <v>0.1</v>
      </c>
      <c r="G106" s="17">
        <v>241.2</v>
      </c>
      <c r="H106" s="17">
        <v>48.4</v>
      </c>
      <c r="I106" s="21">
        <v>1247.7</v>
      </c>
      <c r="J106" s="21">
        <v>2264.6</v>
      </c>
      <c r="K106" s="21">
        <v>3512.3</v>
      </c>
    </row>
    <row r="107" spans="1:11">
      <c r="A107" s="17">
        <v>2018</v>
      </c>
      <c r="B107" s="17"/>
      <c r="C107" s="17">
        <v>991.9</v>
      </c>
      <c r="D107" s="17">
        <v>3</v>
      </c>
      <c r="E107" s="17">
        <v>277.8</v>
      </c>
      <c r="F107" s="17">
        <v>0.1</v>
      </c>
      <c r="G107" s="17">
        <v>280.8</v>
      </c>
      <c r="H107" s="17">
        <v>56.7</v>
      </c>
      <c r="I107" s="21">
        <v>1329.4</v>
      </c>
      <c r="J107" s="21">
        <v>2342.8000000000002</v>
      </c>
      <c r="K107" s="21">
        <v>3672.2</v>
      </c>
    </row>
    <row r="108" spans="1:11">
      <c r="A108" s="17">
        <v>2019</v>
      </c>
      <c r="B108" s="17"/>
      <c r="C108" s="21">
        <v>1108.7</v>
      </c>
      <c r="D108" s="17">
        <v>3.9</v>
      </c>
      <c r="E108" s="17">
        <v>275.89999999999998</v>
      </c>
      <c r="F108" s="17">
        <v>0.2</v>
      </c>
      <c r="G108" s="17">
        <v>279.89999999999998</v>
      </c>
      <c r="H108" s="17">
        <v>64.2</v>
      </c>
      <c r="I108" s="21">
        <v>1452.9</v>
      </c>
      <c r="J108" s="21">
        <v>2362.6</v>
      </c>
      <c r="K108" s="21">
        <v>3815.4</v>
      </c>
    </row>
    <row r="109" spans="1:11">
      <c r="A109" s="17">
        <v>2020</v>
      </c>
      <c r="B109" s="17"/>
      <c r="C109" s="17">
        <v>986.2</v>
      </c>
      <c r="D109" s="17">
        <v>4.8</v>
      </c>
      <c r="E109" s="17">
        <v>217.8</v>
      </c>
      <c r="F109" s="17">
        <v>0.1</v>
      </c>
      <c r="G109" s="17">
        <v>222.6</v>
      </c>
      <c r="H109" s="17">
        <v>42.3</v>
      </c>
      <c r="I109" s="21">
        <v>1251</v>
      </c>
      <c r="J109" s="21">
        <v>2531.3000000000002</v>
      </c>
      <c r="K109" s="21">
        <v>3782.4</v>
      </c>
    </row>
    <row r="110" spans="1:11">
      <c r="A110" s="18">
        <v>2021</v>
      </c>
      <c r="B110" s="18"/>
      <c r="C110" s="26">
        <v>1231.0999999999999</v>
      </c>
      <c r="D110" s="18">
        <v>2.4</v>
      </c>
      <c r="E110" s="18">
        <v>283.10000000000002</v>
      </c>
      <c r="F110" s="18">
        <v>0.1</v>
      </c>
      <c r="G110" s="18">
        <v>285.60000000000002</v>
      </c>
      <c r="H110" s="18">
        <v>50.5</v>
      </c>
      <c r="I110" s="26">
        <v>1567.2</v>
      </c>
      <c r="J110" s="26">
        <v>2696.1</v>
      </c>
      <c r="K110" s="26">
        <v>4263.3</v>
      </c>
    </row>
  </sheetData>
  <mergeCells count="10">
    <mergeCell ref="B58:K58"/>
    <mergeCell ref="A2:A5"/>
    <mergeCell ref="B2:I2"/>
    <mergeCell ref="J2:J4"/>
    <mergeCell ref="K2:K4"/>
    <mergeCell ref="B3:B4"/>
    <mergeCell ref="C3:C4"/>
    <mergeCell ref="D3:G3"/>
    <mergeCell ref="I3:I4"/>
    <mergeCell ref="B5: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63AE-33AD-4B69-A81D-E33EB9A77CBD}">
  <dimension ref="A1:K110"/>
  <sheetViews>
    <sheetView workbookViewId="0">
      <selection activeCell="K13" sqref="K13"/>
    </sheetView>
  </sheetViews>
  <sheetFormatPr defaultRowHeight="15"/>
  <sheetData>
    <row r="1" spans="1:11" ht="21">
      <c r="A1" s="27" t="s">
        <v>268</v>
      </c>
    </row>
    <row r="2" spans="1:11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15" t="s">
        <v>245</v>
      </c>
      <c r="K2" s="115" t="s">
        <v>246</v>
      </c>
    </row>
    <row r="3" spans="1:11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14" t="s">
        <v>250</v>
      </c>
      <c r="I3" s="116" t="s">
        <v>251</v>
      </c>
      <c r="J3" s="104"/>
      <c r="K3" s="104"/>
    </row>
    <row r="4" spans="1:11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14" t="s">
        <v>254</v>
      </c>
      <c r="I4" s="112"/>
      <c r="J4" s="105"/>
      <c r="K4" s="105"/>
    </row>
    <row r="5" spans="1:11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2"/>
    </row>
    <row r="6" spans="1:11">
      <c r="A6" s="16">
        <v>1970</v>
      </c>
      <c r="B6" s="16">
        <v>1.27</v>
      </c>
      <c r="C6" s="16">
        <v>0.96</v>
      </c>
      <c r="D6" s="16">
        <v>1.22</v>
      </c>
      <c r="E6" s="16">
        <v>1.82</v>
      </c>
      <c r="F6" s="16">
        <v>1.57</v>
      </c>
      <c r="G6" s="16">
        <v>1.62</v>
      </c>
      <c r="H6" s="16">
        <v>0.61</v>
      </c>
      <c r="I6" s="16">
        <v>1.1599999999999999</v>
      </c>
      <c r="J6" s="16">
        <v>7.75</v>
      </c>
      <c r="K6" s="16">
        <v>2.0499999999999998</v>
      </c>
    </row>
    <row r="7" spans="1:11">
      <c r="A7" s="17">
        <v>1971</v>
      </c>
      <c r="B7" s="17">
        <v>1.22</v>
      </c>
      <c r="C7" s="17">
        <v>1.02</v>
      </c>
      <c r="D7" s="17">
        <v>1.28</v>
      </c>
      <c r="E7" s="17">
        <v>1.74</v>
      </c>
      <c r="F7" s="17">
        <v>1.62</v>
      </c>
      <c r="G7" s="17">
        <v>1.6</v>
      </c>
      <c r="H7" s="17">
        <v>0.64</v>
      </c>
      <c r="I7" s="17">
        <v>1.2</v>
      </c>
      <c r="J7" s="17">
        <v>7.93</v>
      </c>
      <c r="K7" s="17">
        <v>2.19</v>
      </c>
    </row>
    <row r="8" spans="1:11">
      <c r="A8" s="17">
        <v>1972</v>
      </c>
      <c r="B8" s="17">
        <v>1.48</v>
      </c>
      <c r="C8" s="17">
        <v>1.1000000000000001</v>
      </c>
      <c r="D8" s="17">
        <v>1.28</v>
      </c>
      <c r="E8" s="17">
        <v>1.92</v>
      </c>
      <c r="F8" s="17">
        <v>1.62</v>
      </c>
      <c r="G8" s="17">
        <v>1.72</v>
      </c>
      <c r="H8" s="17">
        <v>0.64</v>
      </c>
      <c r="I8" s="17">
        <v>1.3</v>
      </c>
      <c r="J8" s="17">
        <v>8.26</v>
      </c>
      <c r="K8" s="17">
        <v>2.3199999999999998</v>
      </c>
    </row>
    <row r="9" spans="1:11">
      <c r="A9" s="17">
        <v>1973</v>
      </c>
      <c r="B9" s="17">
        <v>1.1599999999999999</v>
      </c>
      <c r="C9" s="17">
        <v>1.1499999999999999</v>
      </c>
      <c r="D9" s="17">
        <v>1.59</v>
      </c>
      <c r="E9" s="17">
        <v>3.44</v>
      </c>
      <c r="F9" s="17">
        <v>1.86</v>
      </c>
      <c r="G9" s="17">
        <v>2.83</v>
      </c>
      <c r="H9" s="17">
        <v>0.74</v>
      </c>
      <c r="I9" s="17">
        <v>1.69</v>
      </c>
      <c r="J9" s="17">
        <v>8.4700000000000006</v>
      </c>
      <c r="K9" s="17">
        <v>2.77</v>
      </c>
    </row>
    <row r="10" spans="1:11">
      <c r="A10" s="17">
        <v>1974</v>
      </c>
      <c r="B10" s="17">
        <v>2.66</v>
      </c>
      <c r="C10" s="17">
        <v>1.21</v>
      </c>
      <c r="D10" s="17">
        <v>2.44</v>
      </c>
      <c r="E10" s="17">
        <v>3.48</v>
      </c>
      <c r="F10" s="17">
        <v>2.78</v>
      </c>
      <c r="G10" s="17">
        <v>3.16</v>
      </c>
      <c r="H10" s="17">
        <v>1.1399999999999999</v>
      </c>
      <c r="I10" s="17">
        <v>1.8</v>
      </c>
      <c r="J10" s="17">
        <v>9.24</v>
      </c>
      <c r="K10" s="17">
        <v>3.03</v>
      </c>
    </row>
    <row r="11" spans="1:11">
      <c r="A11" s="17">
        <v>1975</v>
      </c>
      <c r="B11" s="17">
        <v>3.69</v>
      </c>
      <c r="C11" s="17">
        <v>1.42</v>
      </c>
      <c r="D11" s="17">
        <v>2.56</v>
      </c>
      <c r="E11" s="17">
        <v>3.55</v>
      </c>
      <c r="F11" s="17">
        <v>2.99</v>
      </c>
      <c r="G11" s="17">
        <v>3.27</v>
      </c>
      <c r="H11" s="17">
        <v>1.2</v>
      </c>
      <c r="I11" s="17">
        <v>1.96</v>
      </c>
      <c r="J11" s="17">
        <v>10.46</v>
      </c>
      <c r="K11" s="17">
        <v>3.44</v>
      </c>
    </row>
    <row r="12" spans="1:11">
      <c r="A12" s="17">
        <v>1976</v>
      </c>
      <c r="B12" s="17">
        <v>2.67</v>
      </c>
      <c r="C12" s="17">
        <v>1.6</v>
      </c>
      <c r="D12" s="17">
        <v>2.76</v>
      </c>
      <c r="E12" s="17">
        <v>3.98</v>
      </c>
      <c r="F12" s="17">
        <v>3.26</v>
      </c>
      <c r="G12" s="17">
        <v>3.64</v>
      </c>
      <c r="H12" s="17">
        <v>1.28</v>
      </c>
      <c r="I12" s="17">
        <v>2.23</v>
      </c>
      <c r="J12" s="17">
        <v>11.4</v>
      </c>
      <c r="K12" s="17">
        <v>3.87</v>
      </c>
    </row>
    <row r="13" spans="1:11">
      <c r="A13" s="17">
        <v>1977</v>
      </c>
      <c r="B13" s="17">
        <v>2.2599999999999998</v>
      </c>
      <c r="C13" s="17">
        <v>1.93</v>
      </c>
      <c r="D13" s="17">
        <v>3.2</v>
      </c>
      <c r="E13" s="17">
        <v>4.5199999999999996</v>
      </c>
      <c r="F13" s="17">
        <v>3.73</v>
      </c>
      <c r="G13" s="17">
        <v>4.12</v>
      </c>
      <c r="H13" s="17">
        <v>1.45</v>
      </c>
      <c r="I13" s="17">
        <v>2.6</v>
      </c>
      <c r="J13" s="17">
        <v>12.54</v>
      </c>
      <c r="K13" s="17">
        <v>4.51</v>
      </c>
    </row>
    <row r="14" spans="1:11">
      <c r="A14" s="17">
        <v>1978</v>
      </c>
      <c r="B14" s="17">
        <v>3.23</v>
      </c>
      <c r="C14" s="17">
        <v>2.25</v>
      </c>
      <c r="D14" s="17">
        <v>3.3</v>
      </c>
      <c r="E14" s="17">
        <v>4.5</v>
      </c>
      <c r="F14" s="17">
        <v>3.96</v>
      </c>
      <c r="G14" s="17">
        <v>4.09</v>
      </c>
      <c r="H14" s="17">
        <v>1.53</v>
      </c>
      <c r="I14" s="17">
        <v>2.84</v>
      </c>
      <c r="J14" s="17">
        <v>12.99</v>
      </c>
      <c r="K14" s="17">
        <v>5.01</v>
      </c>
    </row>
    <row r="15" spans="1:11">
      <c r="A15" s="17">
        <v>1979</v>
      </c>
      <c r="B15" s="17">
        <v>3.27</v>
      </c>
      <c r="C15" s="17">
        <v>2.68</v>
      </c>
      <c r="D15" s="17">
        <v>4.43</v>
      </c>
      <c r="E15" s="17">
        <v>6.22</v>
      </c>
      <c r="F15" s="17">
        <v>5.46</v>
      </c>
      <c r="G15" s="17">
        <v>5.36</v>
      </c>
      <c r="H15" s="17">
        <v>2.2000000000000002</v>
      </c>
      <c r="I15" s="17">
        <v>3.48</v>
      </c>
      <c r="J15" s="17">
        <v>14.27</v>
      </c>
      <c r="K15" s="17">
        <v>5.55</v>
      </c>
    </row>
    <row r="16" spans="1:11">
      <c r="A16" s="17">
        <v>1980</v>
      </c>
      <c r="B16" s="17">
        <v>3.31</v>
      </c>
      <c r="C16" s="17">
        <v>3.18</v>
      </c>
      <c r="D16" s="17">
        <v>6.79</v>
      </c>
      <c r="E16" s="17">
        <v>6.86</v>
      </c>
      <c r="F16" s="17">
        <v>8.1</v>
      </c>
      <c r="G16" s="17">
        <v>6.84</v>
      </c>
      <c r="H16" s="17">
        <v>3.06</v>
      </c>
      <c r="I16" s="17">
        <v>4.12</v>
      </c>
      <c r="J16" s="17">
        <v>16.13</v>
      </c>
      <c r="K16" s="17">
        <v>6.83</v>
      </c>
    </row>
    <row r="17" spans="1:11">
      <c r="A17" s="17">
        <v>1981</v>
      </c>
      <c r="B17" s="17">
        <v>3.51</v>
      </c>
      <c r="C17" s="17">
        <v>3.88</v>
      </c>
      <c r="D17" s="17">
        <v>8.06</v>
      </c>
      <c r="E17" s="17">
        <v>6.47</v>
      </c>
      <c r="F17" s="17">
        <v>9.91</v>
      </c>
      <c r="G17" s="17">
        <v>7.31</v>
      </c>
      <c r="H17" s="17">
        <v>3.77</v>
      </c>
      <c r="I17" s="17">
        <v>4.76</v>
      </c>
      <c r="J17" s="17">
        <v>18.420000000000002</v>
      </c>
      <c r="K17" s="17">
        <v>8.02</v>
      </c>
    </row>
    <row r="18" spans="1:11">
      <c r="A18" s="17">
        <v>1982</v>
      </c>
      <c r="B18" s="17">
        <v>3.84</v>
      </c>
      <c r="C18" s="17">
        <v>4.66</v>
      </c>
      <c r="D18" s="17">
        <v>7.9</v>
      </c>
      <c r="E18" s="17">
        <v>7.2</v>
      </c>
      <c r="F18" s="17">
        <v>9.91</v>
      </c>
      <c r="G18" s="17">
        <v>7.65</v>
      </c>
      <c r="H18" s="17">
        <v>3.66</v>
      </c>
      <c r="I18" s="17">
        <v>5.38</v>
      </c>
      <c r="J18" s="17">
        <v>19.87</v>
      </c>
      <c r="K18" s="17">
        <v>8.6999999999999993</v>
      </c>
    </row>
    <row r="19" spans="1:11">
      <c r="A19" s="17">
        <v>1983</v>
      </c>
      <c r="B19" s="17">
        <v>3.67</v>
      </c>
      <c r="C19" s="17">
        <v>5.45</v>
      </c>
      <c r="D19" s="17">
        <v>7.41</v>
      </c>
      <c r="E19" s="17">
        <v>7.66</v>
      </c>
      <c r="F19" s="17">
        <v>7.7</v>
      </c>
      <c r="G19" s="17">
        <v>7.6</v>
      </c>
      <c r="H19" s="17">
        <v>3.54</v>
      </c>
      <c r="I19" s="17">
        <v>5.91</v>
      </c>
      <c r="J19" s="17">
        <v>21.07</v>
      </c>
      <c r="K19" s="17">
        <v>9.91</v>
      </c>
    </row>
    <row r="20" spans="1:11">
      <c r="A20" s="17">
        <v>1984</v>
      </c>
      <c r="B20" s="17">
        <v>3.07</v>
      </c>
      <c r="C20" s="17">
        <v>5.48</v>
      </c>
      <c r="D20" s="17">
        <v>7.37</v>
      </c>
      <c r="E20" s="17">
        <v>7.01</v>
      </c>
      <c r="F20" s="17">
        <v>7.93</v>
      </c>
      <c r="G20" s="17">
        <v>7.17</v>
      </c>
      <c r="H20" s="17">
        <v>3.6</v>
      </c>
      <c r="I20" s="17">
        <v>5.74</v>
      </c>
      <c r="J20" s="17">
        <v>21.9</v>
      </c>
      <c r="K20" s="17">
        <v>9.6999999999999993</v>
      </c>
    </row>
    <row r="21" spans="1:11">
      <c r="A21" s="17">
        <v>1985</v>
      </c>
      <c r="B21" s="17">
        <v>3.41</v>
      </c>
      <c r="C21" s="17">
        <v>5.33</v>
      </c>
      <c r="D21" s="17">
        <v>5.94</v>
      </c>
      <c r="E21" s="17">
        <v>5.62</v>
      </c>
      <c r="F21" s="17">
        <v>7.85</v>
      </c>
      <c r="G21" s="17">
        <v>5.81</v>
      </c>
      <c r="H21" s="17">
        <v>3.46</v>
      </c>
      <c r="I21" s="17">
        <v>5.37</v>
      </c>
      <c r="J21" s="17">
        <v>22.53</v>
      </c>
      <c r="K21" s="17">
        <v>9.5399999999999991</v>
      </c>
    </row>
    <row r="22" spans="1:11">
      <c r="A22" s="17">
        <v>1986</v>
      </c>
      <c r="B22" s="17">
        <v>3.12</v>
      </c>
      <c r="C22" s="17">
        <v>5.07</v>
      </c>
      <c r="D22" s="17">
        <v>5.32</v>
      </c>
      <c r="E22" s="17">
        <v>5.51</v>
      </c>
      <c r="F22" s="17">
        <v>6.32</v>
      </c>
      <c r="G22" s="17">
        <v>5.45</v>
      </c>
      <c r="H22" s="17">
        <v>2.78</v>
      </c>
      <c r="I22" s="17">
        <v>5.09</v>
      </c>
      <c r="J22" s="17">
        <v>22.56</v>
      </c>
      <c r="K22" s="17">
        <v>9.52</v>
      </c>
    </row>
    <row r="23" spans="1:11">
      <c r="A23" s="17">
        <v>1987</v>
      </c>
      <c r="B23" s="17">
        <v>2.89</v>
      </c>
      <c r="C23" s="17">
        <v>4.71</v>
      </c>
      <c r="D23" s="17">
        <v>5.33</v>
      </c>
      <c r="E23" s="17">
        <v>5</v>
      </c>
      <c r="F23" s="17">
        <v>6.38</v>
      </c>
      <c r="G23" s="17">
        <v>5.16</v>
      </c>
      <c r="H23" s="17">
        <v>2.65</v>
      </c>
      <c r="I23" s="17">
        <v>4.74</v>
      </c>
      <c r="J23" s="17">
        <v>22.91</v>
      </c>
      <c r="K23" s="17">
        <v>9.86</v>
      </c>
    </row>
    <row r="24" spans="1:11">
      <c r="A24" s="17">
        <v>1988</v>
      </c>
      <c r="B24" s="17">
        <v>2.5099999999999998</v>
      </c>
      <c r="C24" s="17">
        <v>4.76</v>
      </c>
      <c r="D24" s="17">
        <v>4.8</v>
      </c>
      <c r="E24" s="17">
        <v>5.31</v>
      </c>
      <c r="F24" s="17">
        <v>6.26</v>
      </c>
      <c r="G24" s="17">
        <v>5.16</v>
      </c>
      <c r="H24" s="17">
        <v>2.67</v>
      </c>
      <c r="I24" s="17">
        <v>4.76</v>
      </c>
      <c r="J24" s="17">
        <v>22.23</v>
      </c>
      <c r="K24" s="17">
        <v>9.43</v>
      </c>
    </row>
    <row r="25" spans="1:11">
      <c r="A25" s="17">
        <v>1989</v>
      </c>
      <c r="B25" s="17">
        <v>2.6</v>
      </c>
      <c r="C25" s="17">
        <v>4.6500000000000004</v>
      </c>
      <c r="D25" s="17">
        <v>4.8600000000000003</v>
      </c>
      <c r="E25" s="17">
        <v>8.68</v>
      </c>
      <c r="F25" s="17">
        <v>6.78</v>
      </c>
      <c r="G25" s="17">
        <v>7.35</v>
      </c>
      <c r="H25" s="17">
        <v>2.95</v>
      </c>
      <c r="I25" s="17">
        <v>5.17</v>
      </c>
      <c r="J25" s="17">
        <v>22.19</v>
      </c>
      <c r="K25" s="17">
        <v>9.56</v>
      </c>
    </row>
    <row r="26" spans="1:11">
      <c r="A26" s="17">
        <v>1990</v>
      </c>
      <c r="B26" s="17">
        <v>2.41</v>
      </c>
      <c r="C26" s="17">
        <v>4.96</v>
      </c>
      <c r="D26" s="17">
        <v>5.73</v>
      </c>
      <c r="E26" s="17">
        <v>7.19</v>
      </c>
      <c r="F26" s="17">
        <v>8.1999999999999993</v>
      </c>
      <c r="G26" s="17">
        <v>6.73</v>
      </c>
      <c r="H26" s="17">
        <v>3.56</v>
      </c>
      <c r="I26" s="17">
        <v>5.21</v>
      </c>
      <c r="J26" s="17">
        <v>22.89</v>
      </c>
      <c r="K26" s="17">
        <v>10.18</v>
      </c>
    </row>
    <row r="27" spans="1:11">
      <c r="A27" s="17">
        <v>1991</v>
      </c>
      <c r="B27" s="17">
        <v>2.3199999999999998</v>
      </c>
      <c r="C27" s="17">
        <v>4.78</v>
      </c>
      <c r="D27" s="17">
        <v>5.32</v>
      </c>
      <c r="E27" s="17">
        <v>6.39</v>
      </c>
      <c r="F27" s="17">
        <v>7.45</v>
      </c>
      <c r="G27" s="17">
        <v>6.11</v>
      </c>
      <c r="H27" s="17">
        <v>3.41</v>
      </c>
      <c r="I27" s="17">
        <v>4.97</v>
      </c>
      <c r="J27" s="17">
        <v>22.76</v>
      </c>
      <c r="K27" s="17">
        <v>9.82</v>
      </c>
    </row>
    <row r="28" spans="1:11">
      <c r="A28" s="17">
        <v>1992</v>
      </c>
      <c r="B28" s="17">
        <v>2.25</v>
      </c>
      <c r="C28" s="17">
        <v>5.21</v>
      </c>
      <c r="D28" s="17">
        <v>5.38</v>
      </c>
      <c r="E28" s="17">
        <v>6.92</v>
      </c>
      <c r="F28" s="17">
        <v>7.1</v>
      </c>
      <c r="G28" s="17">
        <v>6.54</v>
      </c>
      <c r="H28" s="17">
        <v>3.12</v>
      </c>
      <c r="I28" s="17">
        <v>5.41</v>
      </c>
      <c r="J28" s="17">
        <v>23.51</v>
      </c>
      <c r="K28" s="17">
        <v>10.24</v>
      </c>
    </row>
    <row r="29" spans="1:11">
      <c r="A29" s="17">
        <v>1993</v>
      </c>
      <c r="B29" s="17">
        <v>2.41</v>
      </c>
      <c r="C29" s="17">
        <v>5.46</v>
      </c>
      <c r="D29" s="17">
        <v>4.34</v>
      </c>
      <c r="E29" s="17">
        <v>6.64</v>
      </c>
      <c r="F29" s="17">
        <v>6.28</v>
      </c>
      <c r="G29" s="17">
        <v>6.11</v>
      </c>
      <c r="H29" s="17">
        <v>3.05</v>
      </c>
      <c r="I29" s="17">
        <v>5.53</v>
      </c>
      <c r="J29" s="17">
        <v>23.5</v>
      </c>
      <c r="K29" s="17">
        <v>10.23</v>
      </c>
    </row>
    <row r="30" spans="1:11">
      <c r="A30" s="17">
        <v>1994</v>
      </c>
      <c r="B30" s="17">
        <v>2.35</v>
      </c>
      <c r="C30" s="17">
        <v>5.36</v>
      </c>
      <c r="D30" s="17">
        <v>4.91</v>
      </c>
      <c r="E30" s="17">
        <v>6.53</v>
      </c>
      <c r="F30" s="17">
        <v>6</v>
      </c>
      <c r="G30" s="17">
        <v>6.14</v>
      </c>
      <c r="H30" s="17">
        <v>2.96</v>
      </c>
      <c r="I30" s="17">
        <v>5.47</v>
      </c>
      <c r="J30" s="17">
        <v>23.72</v>
      </c>
      <c r="K30" s="17">
        <v>10.39</v>
      </c>
    </row>
    <row r="31" spans="1:11">
      <c r="A31" s="17">
        <v>1995</v>
      </c>
      <c r="B31" s="17">
        <v>2.31</v>
      </c>
      <c r="C31" s="17">
        <v>5.07</v>
      </c>
      <c r="D31" s="17">
        <v>4.95</v>
      </c>
      <c r="E31" s="17">
        <v>6.54</v>
      </c>
      <c r="F31" s="17">
        <v>4.97</v>
      </c>
      <c r="G31" s="17">
        <v>6.19</v>
      </c>
      <c r="H31" s="17">
        <v>2.9</v>
      </c>
      <c r="I31" s="17">
        <v>5.24</v>
      </c>
      <c r="J31" s="17">
        <v>24.14</v>
      </c>
      <c r="K31" s="17">
        <v>10.4</v>
      </c>
    </row>
    <row r="32" spans="1:11">
      <c r="A32" s="17">
        <v>1996</v>
      </c>
      <c r="B32" s="17">
        <v>2.42</v>
      </c>
      <c r="C32" s="17">
        <v>5.46</v>
      </c>
      <c r="D32" s="17">
        <v>7.08</v>
      </c>
      <c r="E32" s="17">
        <v>8.2799999999999994</v>
      </c>
      <c r="F32" s="17">
        <v>6</v>
      </c>
      <c r="G32" s="17">
        <v>8.06</v>
      </c>
      <c r="H32" s="17">
        <v>3.32</v>
      </c>
      <c r="I32" s="17">
        <v>5.99</v>
      </c>
      <c r="J32" s="17">
        <v>23.93</v>
      </c>
      <c r="K32" s="17">
        <v>10.49</v>
      </c>
    </row>
    <row r="33" spans="1:11">
      <c r="A33" s="17">
        <v>1997</v>
      </c>
      <c r="B33" s="17">
        <v>2.42</v>
      </c>
      <c r="C33" s="17">
        <v>6.11</v>
      </c>
      <c r="D33" s="17">
        <v>6.9</v>
      </c>
      <c r="E33" s="17">
        <v>7.93</v>
      </c>
      <c r="F33" s="17">
        <v>5.62</v>
      </c>
      <c r="G33" s="17">
        <v>7.74</v>
      </c>
      <c r="H33" s="17">
        <v>3.31</v>
      </c>
      <c r="I33" s="17">
        <v>6.41</v>
      </c>
      <c r="J33" s="17">
        <v>24.05</v>
      </c>
      <c r="K33" s="17">
        <v>11.12</v>
      </c>
    </row>
    <row r="34" spans="1:11">
      <c r="A34" s="17">
        <v>1998</v>
      </c>
      <c r="B34" s="17">
        <v>2.38</v>
      </c>
      <c r="C34" s="17">
        <v>5.9</v>
      </c>
      <c r="D34" s="17">
        <v>5.8</v>
      </c>
      <c r="E34" s="17">
        <v>6.53</v>
      </c>
      <c r="F34" s="17">
        <v>4.3099999999999996</v>
      </c>
      <c r="G34" s="17">
        <v>6.4</v>
      </c>
      <c r="H34" s="17">
        <v>2.87</v>
      </c>
      <c r="I34" s="17">
        <v>5.93</v>
      </c>
      <c r="J34" s="17">
        <v>24.56</v>
      </c>
      <c r="K34" s="17">
        <v>11.62</v>
      </c>
    </row>
    <row r="35" spans="1:11">
      <c r="A35" s="17">
        <v>1999</v>
      </c>
      <c r="B35" s="17">
        <v>2.3199999999999998</v>
      </c>
      <c r="C35" s="17">
        <v>5.98</v>
      </c>
      <c r="D35" s="17">
        <v>6.24</v>
      </c>
      <c r="E35" s="17">
        <v>6.43</v>
      </c>
      <c r="F35" s="17">
        <v>4.88</v>
      </c>
      <c r="G35" s="17">
        <v>6.4</v>
      </c>
      <c r="H35" s="17">
        <v>2.94</v>
      </c>
      <c r="I35" s="17">
        <v>6</v>
      </c>
      <c r="J35" s="17">
        <v>24.48</v>
      </c>
      <c r="K35" s="17">
        <v>11.33</v>
      </c>
    </row>
    <row r="36" spans="1:11">
      <c r="A36" s="17">
        <v>2000</v>
      </c>
      <c r="B36" s="17">
        <v>2.39</v>
      </c>
      <c r="C36" s="17">
        <v>7.77</v>
      </c>
      <c r="D36" s="17">
        <v>9.0299999999999994</v>
      </c>
      <c r="E36" s="17">
        <v>9.07</v>
      </c>
      <c r="F36" s="17">
        <v>9.18</v>
      </c>
      <c r="G36" s="17">
        <v>9.07</v>
      </c>
      <c r="H36" s="17">
        <v>4.41</v>
      </c>
      <c r="I36" s="17">
        <v>8</v>
      </c>
      <c r="J36" s="17">
        <v>24.54</v>
      </c>
      <c r="K36" s="17">
        <v>12.78</v>
      </c>
    </row>
    <row r="37" spans="1:11">
      <c r="A37" s="17">
        <v>2001</v>
      </c>
      <c r="B37" s="17">
        <v>2.34</v>
      </c>
      <c r="C37" s="17">
        <v>8.8699999999999992</v>
      </c>
      <c r="D37" s="17">
        <v>8.81</v>
      </c>
      <c r="E37" s="17">
        <v>10.32</v>
      </c>
      <c r="F37" s="17">
        <v>9.19</v>
      </c>
      <c r="G37" s="17">
        <v>10.09</v>
      </c>
      <c r="H37" s="17">
        <v>4.22</v>
      </c>
      <c r="I37" s="17">
        <v>8.9600000000000009</v>
      </c>
      <c r="J37" s="17">
        <v>24.65</v>
      </c>
      <c r="K37" s="17">
        <v>13.98</v>
      </c>
    </row>
    <row r="38" spans="1:11">
      <c r="A38" s="17">
        <v>2002</v>
      </c>
      <c r="B38" s="17">
        <v>2.65</v>
      </c>
      <c r="C38" s="17">
        <v>7.06</v>
      </c>
      <c r="D38" s="17">
        <v>7.87</v>
      </c>
      <c r="E38" s="17">
        <v>8.42</v>
      </c>
      <c r="F38" s="17">
        <v>8.44</v>
      </c>
      <c r="G38" s="17">
        <v>8.33</v>
      </c>
      <c r="H38" s="17">
        <v>3.82</v>
      </c>
      <c r="I38" s="17">
        <v>7.25</v>
      </c>
      <c r="J38" s="17">
        <v>24.47</v>
      </c>
      <c r="K38" s="17">
        <v>12.69</v>
      </c>
    </row>
    <row r="39" spans="1:11">
      <c r="A39" s="17">
        <v>2003</v>
      </c>
      <c r="B39" s="17">
        <v>2.79</v>
      </c>
      <c r="C39" s="17">
        <v>9.11</v>
      </c>
      <c r="D39" s="17">
        <v>9.31</v>
      </c>
      <c r="E39" s="17">
        <v>9.68</v>
      </c>
      <c r="F39" s="17">
        <v>9.99</v>
      </c>
      <c r="G39" s="17">
        <v>9.64</v>
      </c>
      <c r="H39" s="17">
        <v>4.59</v>
      </c>
      <c r="I39" s="17">
        <v>9.1</v>
      </c>
      <c r="J39" s="17">
        <v>25.11</v>
      </c>
      <c r="K39" s="17">
        <v>14.02</v>
      </c>
    </row>
    <row r="40" spans="1:11">
      <c r="A40" s="17">
        <v>2004</v>
      </c>
      <c r="B40" s="17">
        <v>3.34</v>
      </c>
      <c r="C40" s="17">
        <v>10.11</v>
      </c>
      <c r="D40" s="17">
        <v>11.04</v>
      </c>
      <c r="E40" s="17">
        <v>11.5</v>
      </c>
      <c r="F40" s="17">
        <v>11.1</v>
      </c>
      <c r="G40" s="17">
        <v>11.45</v>
      </c>
      <c r="H40" s="17">
        <v>5.21</v>
      </c>
      <c r="I40" s="17">
        <v>10.27</v>
      </c>
      <c r="J40" s="17">
        <v>26.27</v>
      </c>
      <c r="K40" s="17">
        <v>15.48</v>
      </c>
    </row>
    <row r="41" spans="1:11">
      <c r="A41" s="17">
        <v>2005</v>
      </c>
      <c r="B41" s="17">
        <v>3.67</v>
      </c>
      <c r="C41" s="17">
        <v>12.22</v>
      </c>
      <c r="D41" s="17">
        <v>15.16</v>
      </c>
      <c r="E41" s="17">
        <v>13.96</v>
      </c>
      <c r="F41" s="17">
        <v>15.34</v>
      </c>
      <c r="G41" s="17">
        <v>14.05</v>
      </c>
      <c r="H41" s="17">
        <v>6.91</v>
      </c>
      <c r="I41" s="17">
        <v>12.49</v>
      </c>
      <c r="J41" s="17">
        <v>27.17</v>
      </c>
      <c r="K41" s="17">
        <v>17.52</v>
      </c>
    </row>
    <row r="42" spans="1:11">
      <c r="A42" s="17">
        <v>2006</v>
      </c>
      <c r="B42" s="17">
        <v>4.51</v>
      </c>
      <c r="C42" s="17">
        <v>12.26</v>
      </c>
      <c r="D42" s="17">
        <v>17.37</v>
      </c>
      <c r="E42" s="17">
        <v>15.86</v>
      </c>
      <c r="F42" s="17">
        <v>19.5</v>
      </c>
      <c r="G42" s="17">
        <v>15.99</v>
      </c>
      <c r="H42" s="17">
        <v>7.96</v>
      </c>
      <c r="I42" s="17">
        <v>12.95</v>
      </c>
      <c r="J42" s="17">
        <v>28.23</v>
      </c>
      <c r="K42" s="17">
        <v>18.39</v>
      </c>
    </row>
    <row r="43" spans="1:11">
      <c r="A43" s="17">
        <v>2007</v>
      </c>
      <c r="B43" s="17">
        <v>4.13</v>
      </c>
      <c r="C43" s="17">
        <v>11.64</v>
      </c>
      <c r="D43" s="17">
        <v>19.47</v>
      </c>
      <c r="E43" s="17">
        <v>17.73</v>
      </c>
      <c r="F43" s="17">
        <v>22.12</v>
      </c>
      <c r="G43" s="17">
        <v>17.87</v>
      </c>
      <c r="H43" s="17">
        <v>8.7899999999999991</v>
      </c>
      <c r="I43" s="17">
        <v>12.8</v>
      </c>
      <c r="J43" s="17">
        <v>27.68</v>
      </c>
      <c r="K43" s="17">
        <v>18.03</v>
      </c>
    </row>
    <row r="44" spans="1:11">
      <c r="A44" s="17">
        <v>2008</v>
      </c>
      <c r="B44" s="17"/>
      <c r="C44" s="17">
        <v>11.79</v>
      </c>
      <c r="D44" s="17">
        <v>23.95</v>
      </c>
      <c r="E44" s="17">
        <v>21.81</v>
      </c>
      <c r="F44" s="17">
        <v>23.36</v>
      </c>
      <c r="G44" s="17">
        <v>21.97</v>
      </c>
      <c r="H44" s="17">
        <v>10.83</v>
      </c>
      <c r="I44" s="17">
        <v>14.15</v>
      </c>
      <c r="J44" s="17">
        <v>27.81</v>
      </c>
      <c r="K44" s="17">
        <v>18.54</v>
      </c>
    </row>
    <row r="45" spans="1:11">
      <c r="A45" s="17">
        <v>2009</v>
      </c>
      <c r="B45" s="17"/>
      <c r="C45" s="17">
        <v>9.76</v>
      </c>
      <c r="D45" s="17">
        <v>16.27</v>
      </c>
      <c r="E45" s="17">
        <v>18.27</v>
      </c>
      <c r="F45" s="17">
        <v>23.7</v>
      </c>
      <c r="G45" s="17">
        <v>18.190000000000001</v>
      </c>
      <c r="H45" s="17">
        <v>8.1300000000000008</v>
      </c>
      <c r="I45" s="17">
        <v>11.74</v>
      </c>
      <c r="J45" s="17">
        <v>29.27</v>
      </c>
      <c r="K45" s="17">
        <v>17.53</v>
      </c>
    </row>
    <row r="46" spans="1:11">
      <c r="A46" s="17">
        <v>2010</v>
      </c>
      <c r="B46" s="17"/>
      <c r="C46" s="17">
        <v>9.51</v>
      </c>
      <c r="D46" s="17">
        <v>19.64</v>
      </c>
      <c r="E46" s="17">
        <v>18.16</v>
      </c>
      <c r="F46" s="17">
        <v>25.17</v>
      </c>
      <c r="G46" s="17">
        <v>18.28</v>
      </c>
      <c r="H46" s="17">
        <v>9.6</v>
      </c>
      <c r="I46" s="17">
        <v>11.36</v>
      </c>
      <c r="J46" s="17">
        <v>30.54</v>
      </c>
      <c r="K46" s="17">
        <v>18.21</v>
      </c>
    </row>
    <row r="47" spans="1:11">
      <c r="A47" s="17">
        <v>2011</v>
      </c>
      <c r="B47" s="17"/>
      <c r="C47" s="17">
        <v>9.4600000000000009</v>
      </c>
      <c r="D47" s="17">
        <v>27.36</v>
      </c>
      <c r="E47" s="17">
        <v>20.07</v>
      </c>
      <c r="F47" s="17">
        <v>28.49</v>
      </c>
      <c r="G47" s="17">
        <v>20.64</v>
      </c>
      <c r="H47" s="17">
        <v>11.54</v>
      </c>
      <c r="I47" s="17">
        <v>11.94</v>
      </c>
      <c r="J47" s="17">
        <v>30.67</v>
      </c>
      <c r="K47" s="17">
        <v>18.579999999999998</v>
      </c>
    </row>
    <row r="48" spans="1:11">
      <c r="A48" s="17">
        <v>2012</v>
      </c>
      <c r="B48" s="17"/>
      <c r="C48" s="17">
        <v>9.33</v>
      </c>
      <c r="D48" s="17">
        <v>27.27</v>
      </c>
      <c r="E48" s="17">
        <v>17.14</v>
      </c>
      <c r="F48" s="17">
        <v>29.88</v>
      </c>
      <c r="G48" s="17">
        <v>17.649999999999999</v>
      </c>
      <c r="H48" s="17">
        <v>12.85</v>
      </c>
      <c r="I48" s="17">
        <v>11.12</v>
      </c>
      <c r="J48" s="17">
        <v>31.71</v>
      </c>
      <c r="K48" s="17">
        <v>19.239999999999998</v>
      </c>
    </row>
    <row r="49" spans="1:11">
      <c r="A49" s="17">
        <v>2013</v>
      </c>
      <c r="B49" s="17"/>
      <c r="C49" s="17">
        <v>8.74</v>
      </c>
      <c r="D49" s="17">
        <v>28.29</v>
      </c>
      <c r="E49" s="17">
        <v>16.54</v>
      </c>
      <c r="F49" s="17">
        <v>30.54</v>
      </c>
      <c r="G49" s="17">
        <v>17.03</v>
      </c>
      <c r="H49" s="17">
        <v>12.58</v>
      </c>
      <c r="I49" s="17">
        <v>10.41</v>
      </c>
      <c r="J49" s="17">
        <v>32.36</v>
      </c>
      <c r="K49" s="17">
        <v>17.98</v>
      </c>
    </row>
    <row r="50" spans="1:11">
      <c r="A50" s="17">
        <v>2014</v>
      </c>
      <c r="B50" s="17"/>
      <c r="C50" s="17">
        <v>9.64</v>
      </c>
      <c r="D50" s="17">
        <v>27.34</v>
      </c>
      <c r="E50" s="17">
        <v>22.75</v>
      </c>
      <c r="F50" s="17">
        <v>32.869999999999997</v>
      </c>
      <c r="G50" s="17">
        <v>22.96</v>
      </c>
      <c r="H50" s="17">
        <v>12.27</v>
      </c>
      <c r="I50" s="17">
        <v>12.16</v>
      </c>
      <c r="J50" s="17">
        <v>32.71</v>
      </c>
      <c r="K50" s="17">
        <v>18.93</v>
      </c>
    </row>
    <row r="51" spans="1:11">
      <c r="A51" s="17">
        <v>2015</v>
      </c>
      <c r="B51" s="17"/>
      <c r="C51" s="17">
        <v>8.08</v>
      </c>
      <c r="D51" s="17">
        <v>17.899999999999999</v>
      </c>
      <c r="E51" s="17">
        <v>13.19</v>
      </c>
      <c r="F51" s="17">
        <v>16.97</v>
      </c>
      <c r="G51" s="17">
        <v>13.42</v>
      </c>
      <c r="H51" s="17">
        <v>8.4499999999999993</v>
      </c>
      <c r="I51" s="17">
        <v>9.1</v>
      </c>
      <c r="J51" s="17">
        <v>34.1</v>
      </c>
      <c r="K51" s="17">
        <v>18.11</v>
      </c>
    </row>
    <row r="52" spans="1:11">
      <c r="A52" s="17">
        <v>2016</v>
      </c>
      <c r="B52" s="17"/>
      <c r="C52" s="17">
        <v>7.7</v>
      </c>
      <c r="D52" s="17">
        <v>15.49</v>
      </c>
      <c r="E52" s="17">
        <v>10.65</v>
      </c>
      <c r="F52" s="17">
        <v>13.53</v>
      </c>
      <c r="G52" s="17">
        <v>10.84</v>
      </c>
      <c r="H52" s="17">
        <v>7.22</v>
      </c>
      <c r="I52" s="17">
        <v>8.31</v>
      </c>
      <c r="J52" s="17">
        <v>34.99</v>
      </c>
      <c r="K52" s="17">
        <v>18.16</v>
      </c>
    </row>
    <row r="53" spans="1:11">
      <c r="A53" s="17">
        <v>2017</v>
      </c>
      <c r="B53" s="17"/>
      <c r="C53" s="17">
        <v>8.81</v>
      </c>
      <c r="D53" s="17">
        <v>17.64</v>
      </c>
      <c r="E53" s="17">
        <v>13.82</v>
      </c>
      <c r="F53" s="17">
        <v>16.920000000000002</v>
      </c>
      <c r="G53" s="17">
        <v>14.07</v>
      </c>
      <c r="H53" s="17">
        <v>8.08</v>
      </c>
      <c r="I53" s="17">
        <v>9.82</v>
      </c>
      <c r="J53" s="17">
        <v>36.159999999999997</v>
      </c>
      <c r="K53" s="17">
        <v>19.489999999999998</v>
      </c>
    </row>
    <row r="54" spans="1:11">
      <c r="A54" s="17">
        <v>2018</v>
      </c>
      <c r="B54" s="17"/>
      <c r="C54" s="17">
        <v>8.44</v>
      </c>
      <c r="D54" s="17">
        <v>19.239999999999998</v>
      </c>
      <c r="E54" s="17">
        <v>14.8</v>
      </c>
      <c r="F54" s="17">
        <v>26.07</v>
      </c>
      <c r="G54" s="17">
        <v>14.98</v>
      </c>
      <c r="H54" s="17">
        <v>8.94</v>
      </c>
      <c r="I54" s="17">
        <v>9.99</v>
      </c>
      <c r="J54" s="17">
        <v>35.89</v>
      </c>
      <c r="K54" s="17">
        <v>18.670000000000002</v>
      </c>
    </row>
    <row r="55" spans="1:11">
      <c r="A55" s="17">
        <v>2019</v>
      </c>
      <c r="B55" s="17"/>
      <c r="C55" s="17">
        <v>7.7</v>
      </c>
      <c r="D55" s="17">
        <v>18.059999999999999</v>
      </c>
      <c r="E55" s="17">
        <v>13.86</v>
      </c>
      <c r="F55" s="17">
        <v>22.82</v>
      </c>
      <c r="G55" s="17">
        <v>14.01</v>
      </c>
      <c r="H55" s="17">
        <v>8.6</v>
      </c>
      <c r="I55" s="17">
        <v>9.3000000000000007</v>
      </c>
      <c r="J55" s="17">
        <v>36.520000000000003</v>
      </c>
      <c r="K55" s="17">
        <v>18.09</v>
      </c>
    </row>
    <row r="56" spans="1:11">
      <c r="A56" s="17">
        <v>2020</v>
      </c>
      <c r="B56" s="17"/>
      <c r="C56" s="17">
        <v>7.3</v>
      </c>
      <c r="D56" s="17">
        <v>14.7</v>
      </c>
      <c r="E56" s="17">
        <v>12.51</v>
      </c>
      <c r="F56" s="17">
        <v>14.82</v>
      </c>
      <c r="G56" s="17">
        <v>12.57</v>
      </c>
      <c r="H56" s="17">
        <v>7.11</v>
      </c>
      <c r="I56" s="17">
        <v>8.66</v>
      </c>
      <c r="J56" s="17">
        <v>36.520000000000003</v>
      </c>
      <c r="K56" s="17">
        <v>18.28</v>
      </c>
    </row>
    <row r="57" spans="1:11">
      <c r="A57" s="18">
        <v>2021</v>
      </c>
      <c r="B57" s="18"/>
      <c r="C57" s="18">
        <v>9.5500000000000007</v>
      </c>
      <c r="D57" s="18">
        <v>20.02</v>
      </c>
      <c r="E57" s="18">
        <v>19.12</v>
      </c>
      <c r="F57" s="18">
        <v>23.41</v>
      </c>
      <c r="G57" s="18">
        <v>19.16</v>
      </c>
      <c r="H57" s="18">
        <v>8.5399999999999991</v>
      </c>
      <c r="I57" s="18">
        <v>11.84</v>
      </c>
      <c r="J57" s="18">
        <v>37.299999999999997</v>
      </c>
      <c r="K57" s="18">
        <v>21.01</v>
      </c>
    </row>
    <row r="58" spans="1:11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2"/>
    </row>
    <row r="59" spans="1:11">
      <c r="A59" s="16">
        <v>1970</v>
      </c>
      <c r="B59" s="16">
        <v>2.6</v>
      </c>
      <c r="C59" s="16">
        <v>92.9</v>
      </c>
      <c r="D59" s="16">
        <v>15.8</v>
      </c>
      <c r="E59" s="16">
        <v>50.4</v>
      </c>
      <c r="F59" s="16">
        <v>2.9</v>
      </c>
      <c r="G59" s="16">
        <v>69.2</v>
      </c>
      <c r="H59" s="16">
        <v>0.2</v>
      </c>
      <c r="I59" s="16">
        <v>164.9</v>
      </c>
      <c r="J59" s="16">
        <v>171.3</v>
      </c>
      <c r="K59" s="16">
        <v>336.2</v>
      </c>
    </row>
    <row r="60" spans="1:11">
      <c r="A60" s="17">
        <v>1971</v>
      </c>
      <c r="B60" s="17">
        <v>1.4</v>
      </c>
      <c r="C60" s="17">
        <v>94.7</v>
      </c>
      <c r="D60" s="17">
        <v>14.9</v>
      </c>
      <c r="E60" s="17">
        <v>48.5</v>
      </c>
      <c r="F60" s="17">
        <v>2.2999999999999998</v>
      </c>
      <c r="G60" s="17">
        <v>65.599999999999994</v>
      </c>
      <c r="H60" s="17">
        <v>0.2</v>
      </c>
      <c r="I60" s="17">
        <v>162</v>
      </c>
      <c r="J60" s="17">
        <v>185.4</v>
      </c>
      <c r="K60" s="17">
        <v>347.5</v>
      </c>
    </row>
    <row r="61" spans="1:11">
      <c r="A61" s="17">
        <v>1972</v>
      </c>
      <c r="B61" s="17">
        <v>1</v>
      </c>
      <c r="C61" s="17">
        <v>106.7</v>
      </c>
      <c r="D61" s="17">
        <v>17.2</v>
      </c>
      <c r="E61" s="17">
        <v>59</v>
      </c>
      <c r="F61" s="17">
        <v>3.2</v>
      </c>
      <c r="G61" s="17">
        <v>79.400000000000006</v>
      </c>
      <c r="H61" s="17">
        <v>0.2</v>
      </c>
      <c r="I61" s="17">
        <v>187.2</v>
      </c>
      <c r="J61" s="17">
        <v>205</v>
      </c>
      <c r="K61" s="17">
        <v>392.3</v>
      </c>
    </row>
    <row r="62" spans="1:11">
      <c r="A62" s="17">
        <v>1973</v>
      </c>
      <c r="B62" s="17">
        <v>0.7</v>
      </c>
      <c r="C62" s="17">
        <v>106.8</v>
      </c>
      <c r="D62" s="17">
        <v>20.5</v>
      </c>
      <c r="E62" s="17">
        <v>101.5</v>
      </c>
      <c r="F62" s="17">
        <v>3.9</v>
      </c>
      <c r="G62" s="17">
        <v>125.9</v>
      </c>
      <c r="H62" s="17">
        <v>0.2</v>
      </c>
      <c r="I62" s="17">
        <v>233.6</v>
      </c>
      <c r="J62" s="17">
        <v>221</v>
      </c>
      <c r="K62" s="17">
        <v>454.6</v>
      </c>
    </row>
    <row r="63" spans="1:11">
      <c r="A63" s="17">
        <v>1974</v>
      </c>
      <c r="B63" s="17">
        <v>1.9</v>
      </c>
      <c r="C63" s="17">
        <v>112.2</v>
      </c>
      <c r="D63" s="17">
        <v>27.9</v>
      </c>
      <c r="E63" s="17">
        <v>95.8</v>
      </c>
      <c r="F63" s="17">
        <v>3.4</v>
      </c>
      <c r="G63" s="17">
        <v>127.1</v>
      </c>
      <c r="H63" s="17">
        <v>0.4</v>
      </c>
      <c r="I63" s="17">
        <v>241.6</v>
      </c>
      <c r="J63" s="17">
        <v>245.9</v>
      </c>
      <c r="K63" s="17">
        <v>487.5</v>
      </c>
    </row>
    <row r="64" spans="1:11">
      <c r="A64" s="17">
        <v>1975</v>
      </c>
      <c r="B64" s="17">
        <v>2.8</v>
      </c>
      <c r="C64" s="17">
        <v>134.69999999999999</v>
      </c>
      <c r="D64" s="17">
        <v>26.9</v>
      </c>
      <c r="E64" s="17">
        <v>98</v>
      </c>
      <c r="F64" s="17">
        <v>2.2999999999999998</v>
      </c>
      <c r="G64" s="17">
        <v>127.3</v>
      </c>
      <c r="H64" s="17">
        <v>0.5</v>
      </c>
      <c r="I64" s="17">
        <v>265.2</v>
      </c>
      <c r="J64" s="17">
        <v>297.5</v>
      </c>
      <c r="K64" s="17">
        <v>562.70000000000005</v>
      </c>
    </row>
    <row r="65" spans="1:11">
      <c r="A65" s="17">
        <v>1976</v>
      </c>
      <c r="B65" s="17">
        <v>0.9</v>
      </c>
      <c r="C65" s="17">
        <v>144.6</v>
      </c>
      <c r="D65" s="17">
        <v>29.6</v>
      </c>
      <c r="E65" s="17">
        <v>115.2</v>
      </c>
      <c r="F65" s="17">
        <v>2.2999999999999998</v>
      </c>
      <c r="G65" s="17">
        <v>147.19999999999999</v>
      </c>
      <c r="H65" s="17">
        <v>0.5</v>
      </c>
      <c r="I65" s="17">
        <v>293.10000000000002</v>
      </c>
      <c r="J65" s="17">
        <v>327.60000000000002</v>
      </c>
      <c r="K65" s="17">
        <v>620.79999999999995</v>
      </c>
    </row>
    <row r="66" spans="1:11">
      <c r="A66" s="17">
        <v>1977</v>
      </c>
      <c r="B66" s="17">
        <v>1</v>
      </c>
      <c r="C66" s="17">
        <v>168.2</v>
      </c>
      <c r="D66" s="17">
        <v>36</v>
      </c>
      <c r="E66" s="17">
        <v>122.4</v>
      </c>
      <c r="F66" s="17">
        <v>2.8</v>
      </c>
      <c r="G66" s="17">
        <v>161.30000000000001</v>
      </c>
      <c r="H66" s="17">
        <v>0.6</v>
      </c>
      <c r="I66" s="17">
        <v>331.2</v>
      </c>
      <c r="J66" s="17">
        <v>378.9</v>
      </c>
      <c r="K66" s="17">
        <v>710</v>
      </c>
    </row>
    <row r="67" spans="1:11">
      <c r="A67" s="17">
        <v>1978</v>
      </c>
      <c r="B67" s="17">
        <v>3.6</v>
      </c>
      <c r="C67" s="17">
        <v>182.1</v>
      </c>
      <c r="D67" s="17">
        <v>41.6</v>
      </c>
      <c r="E67" s="17">
        <v>111.2</v>
      </c>
      <c r="F67" s="17">
        <v>3</v>
      </c>
      <c r="G67" s="17">
        <v>155.80000000000001</v>
      </c>
      <c r="H67" s="17">
        <v>0.7</v>
      </c>
      <c r="I67" s="17">
        <v>342.2</v>
      </c>
      <c r="J67" s="17">
        <v>427</v>
      </c>
      <c r="K67" s="17">
        <v>769.2</v>
      </c>
    </row>
    <row r="68" spans="1:11">
      <c r="A68" s="17">
        <v>1979</v>
      </c>
      <c r="B68" s="17">
        <v>4.4000000000000004</v>
      </c>
      <c r="C68" s="17">
        <v>257.5</v>
      </c>
      <c r="D68" s="17">
        <v>85.9</v>
      </c>
      <c r="E68" s="17">
        <v>127.5</v>
      </c>
      <c r="F68" s="17">
        <v>7.6</v>
      </c>
      <c r="G68" s="17">
        <v>221</v>
      </c>
      <c r="H68" s="17">
        <v>1</v>
      </c>
      <c r="I68" s="17">
        <v>484</v>
      </c>
      <c r="J68" s="17">
        <v>472.4</v>
      </c>
      <c r="K68" s="17">
        <v>956.4</v>
      </c>
    </row>
    <row r="69" spans="1:11">
      <c r="A69" s="17">
        <v>1980</v>
      </c>
      <c r="B69" s="17">
        <v>1.3</v>
      </c>
      <c r="C69" s="17">
        <v>271.2</v>
      </c>
      <c r="D69" s="17">
        <v>94.5</v>
      </c>
      <c r="E69" s="17">
        <v>108.5</v>
      </c>
      <c r="F69" s="17">
        <v>2.2000000000000002</v>
      </c>
      <c r="G69" s="17">
        <v>205.1</v>
      </c>
      <c r="H69" s="17">
        <v>5.2</v>
      </c>
      <c r="I69" s="17">
        <v>482.8</v>
      </c>
      <c r="J69" s="17">
        <v>552.6</v>
      </c>
      <c r="K69" s="21">
        <v>1035.4000000000001</v>
      </c>
    </row>
    <row r="70" spans="1:11">
      <c r="A70" s="17">
        <v>1981</v>
      </c>
      <c r="B70" s="17">
        <v>2.6</v>
      </c>
      <c r="C70" s="17">
        <v>299.89999999999998</v>
      </c>
      <c r="D70" s="17">
        <v>94.4</v>
      </c>
      <c r="E70" s="17">
        <v>94.7</v>
      </c>
      <c r="F70" s="17">
        <v>13.2</v>
      </c>
      <c r="G70" s="17">
        <v>202.4</v>
      </c>
      <c r="H70" s="17">
        <v>5.8</v>
      </c>
      <c r="I70" s="17">
        <v>510.7</v>
      </c>
      <c r="J70" s="17">
        <v>619.20000000000005</v>
      </c>
      <c r="K70" s="21">
        <v>1129.9000000000001</v>
      </c>
    </row>
    <row r="71" spans="1:11">
      <c r="A71" s="17">
        <v>1982</v>
      </c>
      <c r="B71" s="17">
        <v>2.4</v>
      </c>
      <c r="C71" s="17">
        <v>397.9</v>
      </c>
      <c r="D71" s="17">
        <v>97.1</v>
      </c>
      <c r="E71" s="17">
        <v>110.3</v>
      </c>
      <c r="F71" s="17">
        <v>16.8</v>
      </c>
      <c r="G71" s="17">
        <v>224.2</v>
      </c>
      <c r="H71" s="17">
        <v>6.7</v>
      </c>
      <c r="I71" s="17">
        <v>631.20000000000005</v>
      </c>
      <c r="J71" s="17">
        <v>691.4</v>
      </c>
      <c r="K71" s="21">
        <v>1322.6</v>
      </c>
    </row>
    <row r="72" spans="1:11">
      <c r="A72" s="17">
        <v>1983</v>
      </c>
      <c r="B72" s="17">
        <v>2.4</v>
      </c>
      <c r="C72" s="17">
        <v>427.1</v>
      </c>
      <c r="D72" s="17">
        <v>43.8</v>
      </c>
      <c r="E72" s="17">
        <v>139.6</v>
      </c>
      <c r="F72" s="17">
        <v>2.4</v>
      </c>
      <c r="G72" s="17">
        <v>185.8</v>
      </c>
      <c r="H72" s="17">
        <v>6</v>
      </c>
      <c r="I72" s="17">
        <v>621.29999999999995</v>
      </c>
      <c r="J72" s="17">
        <v>795.6</v>
      </c>
      <c r="K72" s="21">
        <v>1416.9</v>
      </c>
    </row>
    <row r="73" spans="1:11">
      <c r="A73" s="17">
        <v>1984</v>
      </c>
      <c r="B73" s="17">
        <v>2.6</v>
      </c>
      <c r="C73" s="17">
        <v>443.2</v>
      </c>
      <c r="D73" s="17">
        <v>53.5</v>
      </c>
      <c r="E73" s="17">
        <v>84</v>
      </c>
      <c r="F73" s="17">
        <v>4.8</v>
      </c>
      <c r="G73" s="17">
        <v>142.30000000000001</v>
      </c>
      <c r="H73" s="17">
        <v>7.5</v>
      </c>
      <c r="I73" s="17">
        <v>595.5</v>
      </c>
      <c r="J73" s="17">
        <v>737.6</v>
      </c>
      <c r="K73" s="21">
        <v>1333.1</v>
      </c>
    </row>
    <row r="74" spans="1:11">
      <c r="A74" s="17">
        <v>1985</v>
      </c>
      <c r="B74" s="17">
        <v>4.5</v>
      </c>
      <c r="C74" s="17">
        <v>424.1</v>
      </c>
      <c r="D74" s="17">
        <v>51.6</v>
      </c>
      <c r="E74" s="17">
        <v>68.400000000000006</v>
      </c>
      <c r="F74" s="17">
        <v>5.0999999999999996</v>
      </c>
      <c r="G74" s="17">
        <v>125.1</v>
      </c>
      <c r="H74" s="17">
        <v>7.4</v>
      </c>
      <c r="I74" s="17">
        <v>561</v>
      </c>
      <c r="J74" s="17">
        <v>757.4</v>
      </c>
      <c r="K74" s="21">
        <v>1318.4</v>
      </c>
    </row>
    <row r="75" spans="1:11">
      <c r="A75" s="17">
        <v>1986</v>
      </c>
      <c r="B75" s="17">
        <v>3.9</v>
      </c>
      <c r="C75" s="17">
        <v>379.8</v>
      </c>
      <c r="D75" s="17">
        <v>45.3</v>
      </c>
      <c r="E75" s="17">
        <v>73.2</v>
      </c>
      <c r="F75" s="17">
        <v>2.7</v>
      </c>
      <c r="G75" s="17">
        <v>121.2</v>
      </c>
      <c r="H75" s="17">
        <v>5.4</v>
      </c>
      <c r="I75" s="17">
        <v>510.3</v>
      </c>
      <c r="J75" s="17">
        <v>770.4</v>
      </c>
      <c r="K75" s="21">
        <v>1280.7</v>
      </c>
    </row>
    <row r="76" spans="1:11">
      <c r="A76" s="17">
        <v>1987</v>
      </c>
      <c r="B76" s="17">
        <v>4.5999999999999996</v>
      </c>
      <c r="C76" s="17">
        <v>309.89999999999998</v>
      </c>
      <c r="D76" s="17">
        <v>41.6</v>
      </c>
      <c r="E76" s="17">
        <v>51.3</v>
      </c>
      <c r="F76" s="17">
        <v>2.1</v>
      </c>
      <c r="G76" s="17">
        <v>95</v>
      </c>
      <c r="H76" s="17">
        <v>4.2</v>
      </c>
      <c r="I76" s="17">
        <v>413.7</v>
      </c>
      <c r="J76" s="17">
        <v>785.1</v>
      </c>
      <c r="K76" s="21">
        <v>1198.8</v>
      </c>
    </row>
    <row r="77" spans="1:11">
      <c r="A77" s="17">
        <v>1988</v>
      </c>
      <c r="B77" s="17">
        <v>4.4000000000000004</v>
      </c>
      <c r="C77" s="17">
        <v>364.6</v>
      </c>
      <c r="D77" s="17">
        <v>32.9</v>
      </c>
      <c r="E77" s="17">
        <v>66.400000000000006</v>
      </c>
      <c r="F77" s="17">
        <v>2.8</v>
      </c>
      <c r="G77" s="17">
        <v>102</v>
      </c>
      <c r="H77" s="17">
        <v>4.5</v>
      </c>
      <c r="I77" s="17">
        <v>475.5</v>
      </c>
      <c r="J77" s="17">
        <v>810</v>
      </c>
      <c r="K77" s="21">
        <v>1285.5</v>
      </c>
    </row>
    <row r="78" spans="1:11">
      <c r="A78" s="17">
        <v>1989</v>
      </c>
      <c r="B78" s="17">
        <v>2.2000000000000002</v>
      </c>
      <c r="C78" s="17">
        <v>364</v>
      </c>
      <c r="D78" s="17">
        <v>35.1</v>
      </c>
      <c r="E78" s="17">
        <v>119</v>
      </c>
      <c r="F78" s="17">
        <v>1.6</v>
      </c>
      <c r="G78" s="17">
        <v>155.69999999999999</v>
      </c>
      <c r="H78" s="17">
        <v>5.0999999999999996</v>
      </c>
      <c r="I78" s="17">
        <v>527</v>
      </c>
      <c r="J78" s="17">
        <v>787</v>
      </c>
      <c r="K78" s="21">
        <v>1314</v>
      </c>
    </row>
    <row r="79" spans="1:11">
      <c r="A79" s="17">
        <v>1990</v>
      </c>
      <c r="B79" s="17">
        <v>2.8</v>
      </c>
      <c r="C79" s="17">
        <v>356.3</v>
      </c>
      <c r="D79" s="17">
        <v>30.9</v>
      </c>
      <c r="E79" s="17">
        <v>80.2</v>
      </c>
      <c r="F79" s="17">
        <v>1.1000000000000001</v>
      </c>
      <c r="G79" s="17">
        <v>112.3</v>
      </c>
      <c r="H79" s="17">
        <v>7.8</v>
      </c>
      <c r="I79" s="17">
        <v>479.2</v>
      </c>
      <c r="J79" s="17">
        <v>821.2</v>
      </c>
      <c r="K79" s="21">
        <v>1300.4000000000001</v>
      </c>
    </row>
    <row r="80" spans="1:11">
      <c r="A80" s="17">
        <v>1991</v>
      </c>
      <c r="B80" s="17">
        <v>2.2000000000000002</v>
      </c>
      <c r="C80" s="17">
        <v>379.3</v>
      </c>
      <c r="D80" s="17">
        <v>27.4</v>
      </c>
      <c r="E80" s="17">
        <v>87.3</v>
      </c>
      <c r="F80" s="17">
        <v>1.4</v>
      </c>
      <c r="G80" s="17">
        <v>116.2</v>
      </c>
      <c r="H80" s="17">
        <v>7.9</v>
      </c>
      <c r="I80" s="17">
        <v>505.5</v>
      </c>
      <c r="J80" s="17">
        <v>866.4</v>
      </c>
      <c r="K80" s="21">
        <v>1372</v>
      </c>
    </row>
    <row r="81" spans="1:11">
      <c r="A81" s="17">
        <v>1992</v>
      </c>
      <c r="B81" s="17">
        <v>0.6</v>
      </c>
      <c r="C81" s="17">
        <v>391.7</v>
      </c>
      <c r="D81" s="17">
        <v>24.2</v>
      </c>
      <c r="E81" s="17">
        <v>95.7</v>
      </c>
      <c r="F81" s="17">
        <v>0.8</v>
      </c>
      <c r="G81" s="17">
        <v>120.7</v>
      </c>
      <c r="H81" s="17">
        <v>7.5</v>
      </c>
      <c r="I81" s="17">
        <v>520.6</v>
      </c>
      <c r="J81" s="17">
        <v>825.3</v>
      </c>
      <c r="K81" s="21">
        <v>1345.9</v>
      </c>
    </row>
    <row r="82" spans="1:11">
      <c r="A82" s="17">
        <v>1993</v>
      </c>
      <c r="B82" s="17">
        <v>0.7</v>
      </c>
      <c r="C82" s="17">
        <v>456.7</v>
      </c>
      <c r="D82" s="17">
        <v>20.8</v>
      </c>
      <c r="E82" s="17">
        <v>106.8</v>
      </c>
      <c r="F82" s="17">
        <v>1.2</v>
      </c>
      <c r="G82" s="17">
        <v>128.80000000000001</v>
      </c>
      <c r="H82" s="17">
        <v>6.1</v>
      </c>
      <c r="I82" s="17">
        <v>592.4</v>
      </c>
      <c r="J82" s="17">
        <v>890.1</v>
      </c>
      <c r="K82" s="21">
        <v>1482.5</v>
      </c>
    </row>
    <row r="83" spans="1:11">
      <c r="A83" s="17">
        <v>1994</v>
      </c>
      <c r="B83" s="17">
        <v>0.3</v>
      </c>
      <c r="C83" s="17">
        <v>422.6</v>
      </c>
      <c r="D83" s="17">
        <v>25.3</v>
      </c>
      <c r="E83" s="17">
        <v>104.3</v>
      </c>
      <c r="F83" s="17">
        <v>0.6</v>
      </c>
      <c r="G83" s="17">
        <v>130.30000000000001</v>
      </c>
      <c r="H83" s="17">
        <v>5.7</v>
      </c>
      <c r="I83" s="17">
        <v>558.9</v>
      </c>
      <c r="J83" s="17">
        <v>895.1</v>
      </c>
      <c r="K83" s="21">
        <v>1454</v>
      </c>
    </row>
    <row r="84" spans="1:11">
      <c r="A84" s="17">
        <v>1995</v>
      </c>
      <c r="B84" s="17">
        <v>0.7</v>
      </c>
      <c r="C84" s="17">
        <v>418.8</v>
      </c>
      <c r="D84" s="17">
        <v>22.5</v>
      </c>
      <c r="E84" s="17">
        <v>105.5</v>
      </c>
      <c r="F84" s="17">
        <v>0.7</v>
      </c>
      <c r="G84" s="17">
        <v>128.69999999999999</v>
      </c>
      <c r="H84" s="17">
        <v>5.6</v>
      </c>
      <c r="I84" s="17">
        <v>553.70000000000005</v>
      </c>
      <c r="J84" s="17">
        <v>958.7</v>
      </c>
      <c r="K84" s="21">
        <v>1512.4</v>
      </c>
    </row>
    <row r="85" spans="1:11">
      <c r="A85" s="17">
        <v>1996</v>
      </c>
      <c r="B85" s="17">
        <v>1.6</v>
      </c>
      <c r="C85" s="17">
        <v>483.9</v>
      </c>
      <c r="D85" s="17">
        <v>31.9</v>
      </c>
      <c r="E85" s="17">
        <v>179.1</v>
      </c>
      <c r="F85" s="17">
        <v>1</v>
      </c>
      <c r="G85" s="17">
        <v>212</v>
      </c>
      <c r="H85" s="17">
        <v>6.6</v>
      </c>
      <c r="I85" s="17">
        <v>704.1</v>
      </c>
      <c r="J85" s="17">
        <v>941.9</v>
      </c>
      <c r="K85" s="21">
        <v>1646</v>
      </c>
    </row>
    <row r="86" spans="1:11">
      <c r="A86" s="17">
        <v>1997</v>
      </c>
      <c r="B86" s="17">
        <v>2.2999999999999998</v>
      </c>
      <c r="C86" s="17">
        <v>504.1</v>
      </c>
      <c r="D86" s="17">
        <v>29.1</v>
      </c>
      <c r="E86" s="17">
        <v>159.19999999999999</v>
      </c>
      <c r="F86" s="17">
        <v>0.9</v>
      </c>
      <c r="G86" s="17">
        <v>189.2</v>
      </c>
      <c r="H86" s="17">
        <v>5.0999999999999996</v>
      </c>
      <c r="I86" s="17">
        <v>700.7</v>
      </c>
      <c r="J86" s="17">
        <v>958.1</v>
      </c>
      <c r="K86" s="21">
        <v>1658.8</v>
      </c>
    </row>
    <row r="87" spans="1:11">
      <c r="A87" s="17">
        <v>1998</v>
      </c>
      <c r="B87" s="17">
        <v>1.8</v>
      </c>
      <c r="C87" s="17">
        <v>410.7</v>
      </c>
      <c r="D87" s="17">
        <v>18.600000000000001</v>
      </c>
      <c r="E87" s="17">
        <v>111</v>
      </c>
      <c r="F87" s="17">
        <v>0.6</v>
      </c>
      <c r="G87" s="17">
        <v>130.19999999999999</v>
      </c>
      <c r="H87" s="17">
        <v>3.9</v>
      </c>
      <c r="I87" s="17">
        <v>546.5</v>
      </c>
      <c r="J87" s="17">
        <v>993.5</v>
      </c>
      <c r="K87" s="21">
        <v>1540</v>
      </c>
    </row>
    <row r="88" spans="1:11">
      <c r="A88" s="17">
        <v>1999</v>
      </c>
      <c r="B88" s="17">
        <v>2.8</v>
      </c>
      <c r="C88" s="17">
        <v>435.7</v>
      </c>
      <c r="D88" s="17">
        <v>19.5</v>
      </c>
      <c r="E88" s="17">
        <v>136.80000000000001</v>
      </c>
      <c r="F88" s="17">
        <v>0.7</v>
      </c>
      <c r="G88" s="17">
        <v>156.9</v>
      </c>
      <c r="H88" s="17">
        <v>4.0999999999999996</v>
      </c>
      <c r="I88" s="17">
        <v>599.5</v>
      </c>
      <c r="J88" s="17">
        <v>991.1</v>
      </c>
      <c r="K88" s="21">
        <v>1590.6</v>
      </c>
    </row>
    <row r="89" spans="1:11">
      <c r="A89" s="17">
        <v>2000</v>
      </c>
      <c r="B89" s="17">
        <v>1.8</v>
      </c>
      <c r="C89" s="17">
        <v>576.79999999999995</v>
      </c>
      <c r="D89" s="17">
        <v>25.3</v>
      </c>
      <c r="E89" s="17">
        <v>195.8</v>
      </c>
      <c r="F89" s="17">
        <v>1.4</v>
      </c>
      <c r="G89" s="17">
        <v>222.5</v>
      </c>
      <c r="H89" s="17">
        <v>6.6</v>
      </c>
      <c r="I89" s="17">
        <v>807.7</v>
      </c>
      <c r="J89" s="21">
        <v>1007.3</v>
      </c>
      <c r="K89" s="21">
        <v>1815</v>
      </c>
    </row>
    <row r="90" spans="1:11">
      <c r="A90" s="17">
        <v>2001</v>
      </c>
      <c r="B90" s="17">
        <v>1.7</v>
      </c>
      <c r="C90" s="17">
        <v>632.6</v>
      </c>
      <c r="D90" s="17">
        <v>21.3</v>
      </c>
      <c r="E90" s="17">
        <v>143.19999999999999</v>
      </c>
      <c r="F90" s="17">
        <v>1.9</v>
      </c>
      <c r="G90" s="17">
        <v>166.4</v>
      </c>
      <c r="H90" s="17">
        <v>6.3</v>
      </c>
      <c r="I90" s="17">
        <v>807</v>
      </c>
      <c r="J90" s="21">
        <v>1045.2</v>
      </c>
      <c r="K90" s="21">
        <v>1852.2</v>
      </c>
    </row>
    <row r="91" spans="1:11">
      <c r="A91" s="17">
        <v>2002</v>
      </c>
      <c r="B91" s="17">
        <v>2.4</v>
      </c>
      <c r="C91" s="17">
        <v>506.5</v>
      </c>
      <c r="D91" s="17">
        <v>26.6</v>
      </c>
      <c r="E91" s="17">
        <v>151.19999999999999</v>
      </c>
      <c r="F91" s="17">
        <v>1.1000000000000001</v>
      </c>
      <c r="G91" s="17">
        <v>178.8</v>
      </c>
      <c r="H91" s="17">
        <v>5.8</v>
      </c>
      <c r="I91" s="17">
        <v>693.6</v>
      </c>
      <c r="J91" s="21">
        <v>1078.9000000000001</v>
      </c>
      <c r="K91" s="21">
        <v>1772.5</v>
      </c>
    </row>
    <row r="92" spans="1:11">
      <c r="A92" s="17">
        <v>2003</v>
      </c>
      <c r="B92" s="17">
        <v>2.5</v>
      </c>
      <c r="C92" s="17">
        <v>676.6</v>
      </c>
      <c r="D92" s="17">
        <v>21.1</v>
      </c>
      <c r="E92" s="17">
        <v>183.4</v>
      </c>
      <c r="F92" s="17">
        <v>1.1000000000000001</v>
      </c>
      <c r="G92" s="17">
        <v>205.6</v>
      </c>
      <c r="H92" s="17">
        <v>7.3</v>
      </c>
      <c r="I92" s="17">
        <v>892</v>
      </c>
      <c r="J92" s="21">
        <v>1094</v>
      </c>
      <c r="K92" s="21">
        <v>1986</v>
      </c>
    </row>
    <row r="93" spans="1:11">
      <c r="A93" s="17">
        <v>2004</v>
      </c>
      <c r="B93" s="17">
        <v>1.4</v>
      </c>
      <c r="C93" s="17">
        <v>692.8</v>
      </c>
      <c r="D93" s="17">
        <v>20.7</v>
      </c>
      <c r="E93" s="17">
        <v>191.2</v>
      </c>
      <c r="F93" s="17">
        <v>1.7</v>
      </c>
      <c r="G93" s="17">
        <v>213.6</v>
      </c>
      <c r="H93" s="17">
        <v>8.5</v>
      </c>
      <c r="I93" s="17">
        <v>916.3</v>
      </c>
      <c r="J93" s="21">
        <v>1131.5999999999999</v>
      </c>
      <c r="K93" s="21">
        <v>2047.9</v>
      </c>
    </row>
    <row r="94" spans="1:11">
      <c r="A94" s="17">
        <v>2005</v>
      </c>
      <c r="B94" s="17">
        <v>1.9</v>
      </c>
      <c r="C94" s="17">
        <v>827.4</v>
      </c>
      <c r="D94" s="17">
        <v>20</v>
      </c>
      <c r="E94" s="17">
        <v>246.4</v>
      </c>
      <c r="F94" s="17">
        <v>1.9</v>
      </c>
      <c r="G94" s="17">
        <v>268.3</v>
      </c>
      <c r="H94" s="17">
        <v>9.4</v>
      </c>
      <c r="I94" s="21">
        <v>1107.0999999999999</v>
      </c>
      <c r="J94" s="21">
        <v>1258.2</v>
      </c>
      <c r="K94" s="21">
        <v>2365.3000000000002</v>
      </c>
    </row>
    <row r="95" spans="1:11">
      <c r="A95" s="17">
        <v>2006</v>
      </c>
      <c r="B95" s="17">
        <v>2.9</v>
      </c>
      <c r="C95" s="17">
        <v>768.1</v>
      </c>
      <c r="D95" s="17">
        <v>24.3</v>
      </c>
      <c r="E95" s="17">
        <v>259.2</v>
      </c>
      <c r="F95" s="17">
        <v>1.7</v>
      </c>
      <c r="G95" s="17">
        <v>285.2</v>
      </c>
      <c r="H95" s="17">
        <v>9.6</v>
      </c>
      <c r="I95" s="21">
        <v>1065.8</v>
      </c>
      <c r="J95" s="21">
        <v>1285.3</v>
      </c>
      <c r="K95" s="21">
        <v>2351.1</v>
      </c>
    </row>
    <row r="96" spans="1:11">
      <c r="A96" s="17">
        <v>2007</v>
      </c>
      <c r="B96" s="17">
        <v>3.1</v>
      </c>
      <c r="C96" s="17">
        <v>796.8</v>
      </c>
      <c r="D96" s="17">
        <v>25.8</v>
      </c>
      <c r="E96" s="17">
        <v>295.5</v>
      </c>
      <c r="F96" s="17">
        <v>1.2</v>
      </c>
      <c r="G96" s="17">
        <v>322.60000000000002</v>
      </c>
      <c r="H96" s="17">
        <v>11.8</v>
      </c>
      <c r="I96" s="21">
        <v>1134.3</v>
      </c>
      <c r="J96" s="21">
        <v>1328.2</v>
      </c>
      <c r="K96" s="21">
        <v>2462.4</v>
      </c>
    </row>
    <row r="97" spans="1:11">
      <c r="A97" s="17">
        <v>2008</v>
      </c>
      <c r="B97" s="17"/>
      <c r="C97" s="17">
        <v>898.6</v>
      </c>
      <c r="D97" s="17">
        <v>39.6</v>
      </c>
      <c r="E97" s="17">
        <v>479.1</v>
      </c>
      <c r="F97" s="17">
        <v>0.8</v>
      </c>
      <c r="G97" s="17">
        <v>519.5</v>
      </c>
      <c r="H97" s="17">
        <v>16.2</v>
      </c>
      <c r="I97" s="21">
        <v>1434.3</v>
      </c>
      <c r="J97" s="21">
        <v>1335.6</v>
      </c>
      <c r="K97" s="21">
        <v>2769.9</v>
      </c>
    </row>
    <row r="98" spans="1:11">
      <c r="A98" s="17">
        <v>2009</v>
      </c>
      <c r="B98" s="17"/>
      <c r="C98" s="17">
        <v>689.2</v>
      </c>
      <c r="D98" s="17">
        <v>17.100000000000001</v>
      </c>
      <c r="E98" s="17">
        <v>391.2</v>
      </c>
      <c r="F98" s="17">
        <v>1.9</v>
      </c>
      <c r="G98" s="17">
        <v>410.2</v>
      </c>
      <c r="H98" s="17">
        <v>14.2</v>
      </c>
      <c r="I98" s="21">
        <v>1113.5999999999999</v>
      </c>
      <c r="J98" s="21">
        <v>1370.6</v>
      </c>
      <c r="K98" s="21">
        <v>2484.1999999999998</v>
      </c>
    </row>
    <row r="99" spans="1:11">
      <c r="A99" s="17">
        <v>2010</v>
      </c>
      <c r="B99" s="17"/>
      <c r="C99" s="17">
        <v>654.4</v>
      </c>
      <c r="D99" s="17">
        <v>21.6</v>
      </c>
      <c r="E99" s="17">
        <v>320.8</v>
      </c>
      <c r="F99" s="17">
        <v>2.1</v>
      </c>
      <c r="G99" s="17">
        <v>344.6</v>
      </c>
      <c r="H99" s="17">
        <v>18</v>
      </c>
      <c r="I99" s="21">
        <v>1016.9</v>
      </c>
      <c r="J99" s="21">
        <v>1516.9</v>
      </c>
      <c r="K99" s="21">
        <v>2533.8000000000002</v>
      </c>
    </row>
    <row r="100" spans="1:11">
      <c r="A100" s="17">
        <v>2011</v>
      </c>
      <c r="B100" s="17"/>
      <c r="C100" s="17">
        <v>640.1</v>
      </c>
      <c r="D100" s="17">
        <v>39.9</v>
      </c>
      <c r="E100" s="17">
        <v>358.1</v>
      </c>
      <c r="F100" s="17">
        <v>1.8</v>
      </c>
      <c r="G100" s="17">
        <v>399.7</v>
      </c>
      <c r="H100" s="17">
        <v>21</v>
      </c>
      <c r="I100" s="21">
        <v>1060.8</v>
      </c>
      <c r="J100" s="21">
        <v>1499.1</v>
      </c>
      <c r="K100" s="21">
        <v>2560</v>
      </c>
    </row>
    <row r="101" spans="1:11">
      <c r="A101" s="17">
        <v>2012</v>
      </c>
      <c r="B101" s="17"/>
      <c r="C101" s="17">
        <v>528.4</v>
      </c>
      <c r="D101" s="17">
        <v>20.100000000000001</v>
      </c>
      <c r="E101" s="17">
        <v>245.6</v>
      </c>
      <c r="F101" s="17">
        <v>0.3</v>
      </c>
      <c r="G101" s="17">
        <v>266</v>
      </c>
      <c r="H101" s="17">
        <v>19.5</v>
      </c>
      <c r="I101" s="17">
        <v>813.9</v>
      </c>
      <c r="J101" s="21">
        <v>1513.4</v>
      </c>
      <c r="K101" s="21">
        <v>2327.3000000000002</v>
      </c>
    </row>
    <row r="102" spans="1:11">
      <c r="A102" s="17">
        <v>2013</v>
      </c>
      <c r="B102" s="17"/>
      <c r="C102" s="17">
        <v>651.9</v>
      </c>
      <c r="D102" s="17">
        <v>20.9</v>
      </c>
      <c r="E102" s="17">
        <v>288.7</v>
      </c>
      <c r="F102" s="17">
        <v>0.3</v>
      </c>
      <c r="G102" s="17">
        <v>309.89999999999998</v>
      </c>
      <c r="H102" s="17">
        <v>25</v>
      </c>
      <c r="I102" s="17">
        <v>986.8</v>
      </c>
      <c r="J102" s="21">
        <v>1615</v>
      </c>
      <c r="K102" s="21">
        <v>2601.8000000000002</v>
      </c>
    </row>
    <row r="103" spans="1:11">
      <c r="A103" s="17">
        <v>2014</v>
      </c>
      <c r="B103" s="17"/>
      <c r="C103" s="17">
        <v>767.3</v>
      </c>
      <c r="D103" s="17">
        <v>21.2</v>
      </c>
      <c r="E103" s="17">
        <v>405</v>
      </c>
      <c r="F103" s="17">
        <v>0.7</v>
      </c>
      <c r="G103" s="17">
        <v>426.9</v>
      </c>
      <c r="H103" s="17">
        <v>24.6</v>
      </c>
      <c r="I103" s="21">
        <v>1218.8</v>
      </c>
      <c r="J103" s="21">
        <v>1610</v>
      </c>
      <c r="K103" s="21">
        <v>2828.8</v>
      </c>
    </row>
    <row r="104" spans="1:11">
      <c r="A104" s="17">
        <v>2015</v>
      </c>
      <c r="B104" s="17"/>
      <c r="C104" s="17">
        <v>533.9</v>
      </c>
      <c r="D104" s="17">
        <v>14</v>
      </c>
      <c r="E104" s="17">
        <v>198.2</v>
      </c>
      <c r="F104" s="17">
        <v>0.2</v>
      </c>
      <c r="G104" s="17">
        <v>212.4</v>
      </c>
      <c r="H104" s="17">
        <v>13.8</v>
      </c>
      <c r="I104" s="17">
        <v>760.1</v>
      </c>
      <c r="J104" s="21">
        <v>1604</v>
      </c>
      <c r="K104" s="21">
        <v>2364</v>
      </c>
    </row>
    <row r="105" spans="1:11">
      <c r="A105" s="17">
        <v>2016</v>
      </c>
      <c r="B105" s="17"/>
      <c r="C105" s="17">
        <v>497.9</v>
      </c>
      <c r="D105" s="17">
        <v>9.6999999999999993</v>
      </c>
      <c r="E105" s="17">
        <v>163.9</v>
      </c>
      <c r="F105" s="17">
        <v>0.4</v>
      </c>
      <c r="G105" s="17">
        <v>174</v>
      </c>
      <c r="H105" s="17">
        <v>9.9</v>
      </c>
      <c r="I105" s="17">
        <v>681.8</v>
      </c>
      <c r="J105" s="21">
        <v>1682.4</v>
      </c>
      <c r="K105" s="21">
        <v>2364.3000000000002</v>
      </c>
    </row>
    <row r="106" spans="1:11">
      <c r="A106" s="17">
        <v>2017</v>
      </c>
      <c r="B106" s="17"/>
      <c r="C106" s="17">
        <v>561.4</v>
      </c>
      <c r="D106" s="17">
        <v>17.2</v>
      </c>
      <c r="E106" s="17">
        <v>201.6</v>
      </c>
      <c r="F106" s="17">
        <v>0.5</v>
      </c>
      <c r="G106" s="17">
        <v>219.2</v>
      </c>
      <c r="H106" s="17">
        <v>10.7</v>
      </c>
      <c r="I106" s="17">
        <v>791.3</v>
      </c>
      <c r="J106" s="21">
        <v>1692.8</v>
      </c>
      <c r="K106" s="21">
        <v>2484.1999999999998</v>
      </c>
    </row>
    <row r="107" spans="1:11">
      <c r="A107" s="17">
        <v>2018</v>
      </c>
      <c r="B107" s="17"/>
      <c r="C107" s="17">
        <v>634.29999999999995</v>
      </c>
      <c r="D107" s="17">
        <v>17.5</v>
      </c>
      <c r="E107" s="17">
        <v>335.1</v>
      </c>
      <c r="F107" s="17">
        <v>0.4</v>
      </c>
      <c r="G107" s="17">
        <v>353</v>
      </c>
      <c r="H107" s="17">
        <v>14.6</v>
      </c>
      <c r="I107" s="21">
        <v>1001.9</v>
      </c>
      <c r="J107" s="21">
        <v>1817.1</v>
      </c>
      <c r="K107" s="21">
        <v>2819</v>
      </c>
    </row>
    <row r="108" spans="1:11">
      <c r="A108" s="17">
        <v>2019</v>
      </c>
      <c r="B108" s="17"/>
      <c r="C108" s="17">
        <v>584.6</v>
      </c>
      <c r="D108" s="17">
        <v>15.3</v>
      </c>
      <c r="E108" s="17">
        <v>348.7</v>
      </c>
      <c r="F108" s="17">
        <v>0.6</v>
      </c>
      <c r="G108" s="17">
        <v>364.7</v>
      </c>
      <c r="H108" s="17">
        <v>15.2</v>
      </c>
      <c r="I108" s="17">
        <v>964.5</v>
      </c>
      <c r="J108" s="21">
        <v>1805.9</v>
      </c>
      <c r="K108" s="21">
        <v>2770.4</v>
      </c>
    </row>
    <row r="109" spans="1:11">
      <c r="A109" s="17">
        <v>2020</v>
      </c>
      <c r="B109" s="17"/>
      <c r="C109" s="17">
        <v>498.6</v>
      </c>
      <c r="D109" s="17">
        <v>9.6</v>
      </c>
      <c r="E109" s="17">
        <v>297.2</v>
      </c>
      <c r="F109" s="17">
        <v>0.7</v>
      </c>
      <c r="G109" s="17">
        <v>307.5</v>
      </c>
      <c r="H109" s="17">
        <v>10</v>
      </c>
      <c r="I109" s="17">
        <v>816</v>
      </c>
      <c r="J109" s="21">
        <v>1815</v>
      </c>
      <c r="K109" s="21">
        <v>2631.1</v>
      </c>
    </row>
    <row r="110" spans="1:11">
      <c r="A110" s="18">
        <v>2021</v>
      </c>
      <c r="B110" s="18"/>
      <c r="C110" s="18">
        <v>630.4</v>
      </c>
      <c r="D110" s="18">
        <v>16.8</v>
      </c>
      <c r="E110" s="18">
        <v>392.7</v>
      </c>
      <c r="F110" s="18">
        <v>0.5</v>
      </c>
      <c r="G110" s="18">
        <v>410</v>
      </c>
      <c r="H110" s="18">
        <v>12.3</v>
      </c>
      <c r="I110" s="26">
        <v>1052.7</v>
      </c>
      <c r="J110" s="26">
        <v>1864.6</v>
      </c>
      <c r="K110" s="26">
        <v>2917.3</v>
      </c>
    </row>
  </sheetData>
  <mergeCells count="10">
    <mergeCell ref="B58:K58"/>
    <mergeCell ref="A2:A5"/>
    <mergeCell ref="B2:I2"/>
    <mergeCell ref="J2:J4"/>
    <mergeCell ref="K2:K4"/>
    <mergeCell ref="B3:B4"/>
    <mergeCell ref="C3:C4"/>
    <mergeCell ref="D3:G3"/>
    <mergeCell ref="I3:I4"/>
    <mergeCell ref="B5:K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FC2C-9250-4594-8AD5-14C24CC3369F}">
  <dimension ref="A1:L110"/>
  <sheetViews>
    <sheetView workbookViewId="0"/>
  </sheetViews>
  <sheetFormatPr defaultRowHeight="15"/>
  <sheetData>
    <row r="1" spans="1:12" ht="21">
      <c r="A1" s="13" t="s">
        <v>269</v>
      </c>
    </row>
    <row r="2" spans="1:12">
      <c r="A2" s="103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03" t="s">
        <v>245</v>
      </c>
      <c r="K2" s="108" t="s">
        <v>246</v>
      </c>
      <c r="L2" s="109"/>
    </row>
    <row r="3" spans="1:12">
      <c r="A3" s="104"/>
      <c r="B3" s="103" t="s">
        <v>247</v>
      </c>
      <c r="C3" s="103" t="s">
        <v>248</v>
      </c>
      <c r="D3" s="106" t="s">
        <v>249</v>
      </c>
      <c r="E3" s="107"/>
      <c r="F3" s="107"/>
      <c r="G3" s="114"/>
      <c r="H3" s="47" t="s">
        <v>250</v>
      </c>
      <c r="I3" s="108" t="s">
        <v>251</v>
      </c>
      <c r="J3" s="104"/>
      <c r="K3" s="110"/>
      <c r="L3" s="111"/>
    </row>
    <row r="4" spans="1:12" ht="15" customHeight="1">
      <c r="A4" s="104"/>
      <c r="B4" s="105"/>
      <c r="C4" s="105"/>
      <c r="D4" s="15" t="s">
        <v>236</v>
      </c>
      <c r="E4" s="15" t="s">
        <v>252</v>
      </c>
      <c r="F4" s="15" t="s">
        <v>253</v>
      </c>
      <c r="G4" s="15" t="s">
        <v>237</v>
      </c>
      <c r="H4" s="25" t="s">
        <v>254</v>
      </c>
      <c r="I4" s="112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1.3</v>
      </c>
      <c r="C6" s="16">
        <v>1.88</v>
      </c>
      <c r="D6" s="16">
        <v>1.48</v>
      </c>
      <c r="E6" s="16">
        <v>2.66</v>
      </c>
      <c r="F6" s="16">
        <v>1.7</v>
      </c>
      <c r="G6" s="16">
        <v>1.52</v>
      </c>
      <c r="H6" s="16">
        <v>0.56000000000000005</v>
      </c>
      <c r="I6" s="16">
        <v>1.59</v>
      </c>
      <c r="J6" s="16">
        <v>7.21</v>
      </c>
      <c r="K6" s="16">
        <v>2.44</v>
      </c>
      <c r="L6" s="16"/>
    </row>
    <row r="7" spans="1:12">
      <c r="A7" s="17">
        <v>1971</v>
      </c>
      <c r="B7" s="17">
        <v>1.56</v>
      </c>
      <c r="C7" s="17">
        <v>2.04</v>
      </c>
      <c r="D7" s="17">
        <v>1.56</v>
      </c>
      <c r="E7" s="17">
        <v>2.54</v>
      </c>
      <c r="F7" s="17">
        <v>1.66</v>
      </c>
      <c r="G7" s="17">
        <v>1.59</v>
      </c>
      <c r="H7" s="17">
        <v>0.59</v>
      </c>
      <c r="I7" s="17">
        <v>1.69</v>
      </c>
      <c r="J7" s="17">
        <v>7.8</v>
      </c>
      <c r="K7" s="17">
        <v>2.67</v>
      </c>
      <c r="L7" s="17"/>
    </row>
    <row r="8" spans="1:12">
      <c r="A8" s="17">
        <v>1972</v>
      </c>
      <c r="B8" s="17">
        <v>1.58</v>
      </c>
      <c r="C8" s="17">
        <v>2.06</v>
      </c>
      <c r="D8" s="17">
        <v>1.56</v>
      </c>
      <c r="E8" s="17">
        <v>2.78</v>
      </c>
      <c r="F8" s="17">
        <v>1.69</v>
      </c>
      <c r="G8" s="17">
        <v>1.6</v>
      </c>
      <c r="H8" s="17">
        <v>0.6</v>
      </c>
      <c r="I8" s="17">
        <v>1.7</v>
      </c>
      <c r="J8" s="17">
        <v>8.61</v>
      </c>
      <c r="K8" s="17">
        <v>2.83</v>
      </c>
      <c r="L8" s="17"/>
    </row>
    <row r="9" spans="1:12">
      <c r="A9" s="17">
        <v>1973</v>
      </c>
      <c r="B9" s="17">
        <v>1.83</v>
      </c>
      <c r="C9" s="17">
        <v>2.21</v>
      </c>
      <c r="D9" s="17">
        <v>1.77</v>
      </c>
      <c r="E9" s="17">
        <v>3.65</v>
      </c>
      <c r="F9" s="17">
        <v>1.94</v>
      </c>
      <c r="G9" s="17">
        <v>1.83</v>
      </c>
      <c r="H9" s="17">
        <v>0.69</v>
      </c>
      <c r="I9" s="17">
        <v>1.9</v>
      </c>
      <c r="J9" s="17">
        <v>9.44</v>
      </c>
      <c r="K9" s="17">
        <v>3.2</v>
      </c>
      <c r="L9" s="17"/>
    </row>
    <row r="10" spans="1:12">
      <c r="A10" s="17">
        <v>1974</v>
      </c>
      <c r="B10" s="17">
        <v>2.19</v>
      </c>
      <c r="C10" s="17">
        <v>2.76</v>
      </c>
      <c r="D10" s="17">
        <v>2.88</v>
      </c>
      <c r="E10" s="17">
        <v>4.18</v>
      </c>
      <c r="F10" s="17">
        <v>3.01</v>
      </c>
      <c r="G10" s="17">
        <v>2.92</v>
      </c>
      <c r="H10" s="17">
        <v>1.06</v>
      </c>
      <c r="I10" s="17">
        <v>2.84</v>
      </c>
      <c r="J10" s="17">
        <v>12.98</v>
      </c>
      <c r="K10" s="17">
        <v>4.63</v>
      </c>
      <c r="L10" s="17"/>
    </row>
    <row r="11" spans="1:12">
      <c r="A11" s="17">
        <v>1975</v>
      </c>
      <c r="B11" s="17">
        <v>2.62</v>
      </c>
      <c r="C11" s="17">
        <v>3.28</v>
      </c>
      <c r="D11" s="17">
        <v>2.84</v>
      </c>
      <c r="E11" s="17">
        <v>5.01</v>
      </c>
      <c r="F11" s="17">
        <v>3.16</v>
      </c>
      <c r="G11" s="17">
        <v>2.91</v>
      </c>
      <c r="H11" s="17">
        <v>1.1100000000000001</v>
      </c>
      <c r="I11" s="17">
        <v>2.97</v>
      </c>
      <c r="J11" s="17">
        <v>14.49</v>
      </c>
      <c r="K11" s="17">
        <v>5.0599999999999996</v>
      </c>
      <c r="L11" s="17"/>
    </row>
    <row r="12" spans="1:12">
      <c r="A12" s="17">
        <v>1976</v>
      </c>
      <c r="B12" s="17">
        <v>2.64</v>
      </c>
      <c r="C12" s="17">
        <v>3.38</v>
      </c>
      <c r="D12" s="17">
        <v>3.04</v>
      </c>
      <c r="E12" s="17">
        <v>5.33</v>
      </c>
      <c r="F12" s="17">
        <v>3.35</v>
      </c>
      <c r="G12" s="17">
        <v>3.1</v>
      </c>
      <c r="H12" s="17">
        <v>1.19</v>
      </c>
      <c r="I12" s="17">
        <v>3.13</v>
      </c>
      <c r="J12" s="17">
        <v>14.11</v>
      </c>
      <c r="K12" s="17">
        <v>5.08</v>
      </c>
      <c r="L12" s="17"/>
    </row>
    <row r="13" spans="1:12">
      <c r="A13" s="17">
        <v>1977</v>
      </c>
      <c r="B13" s="17">
        <v>3.12</v>
      </c>
      <c r="C13" s="17">
        <v>4.3</v>
      </c>
      <c r="D13" s="17">
        <v>3.4</v>
      </c>
      <c r="E13" s="17">
        <v>6.26</v>
      </c>
      <c r="F13" s="17">
        <v>3.75</v>
      </c>
      <c r="G13" s="17">
        <v>3.48</v>
      </c>
      <c r="H13" s="17">
        <v>1.35</v>
      </c>
      <c r="I13" s="17">
        <v>3.64</v>
      </c>
      <c r="J13" s="17">
        <v>14.41</v>
      </c>
      <c r="K13" s="17">
        <v>5.61</v>
      </c>
      <c r="L13" s="17"/>
    </row>
    <row r="14" spans="1:12">
      <c r="A14" s="17">
        <v>1978</v>
      </c>
      <c r="B14" s="17">
        <v>3.68</v>
      </c>
      <c r="C14" s="17">
        <v>4.42</v>
      </c>
      <c r="D14" s="17">
        <v>3.61</v>
      </c>
      <c r="E14" s="17">
        <v>6.41</v>
      </c>
      <c r="F14" s="17">
        <v>4.01</v>
      </c>
      <c r="G14" s="17">
        <v>3.69</v>
      </c>
      <c r="H14" s="17">
        <v>1.43</v>
      </c>
      <c r="I14" s="17">
        <v>3.81</v>
      </c>
      <c r="J14" s="17">
        <v>14.64</v>
      </c>
      <c r="K14" s="17">
        <v>5.8</v>
      </c>
      <c r="L14" s="17"/>
    </row>
    <row r="15" spans="1:12">
      <c r="A15" s="17">
        <v>1979</v>
      </c>
      <c r="B15" s="17">
        <v>3.64</v>
      </c>
      <c r="C15" s="17">
        <v>4.6900000000000004</v>
      </c>
      <c r="D15" s="17">
        <v>5.19</v>
      </c>
      <c r="E15" s="17">
        <v>7.21</v>
      </c>
      <c r="F15" s="17">
        <v>5.33</v>
      </c>
      <c r="G15" s="17">
        <v>5.22</v>
      </c>
      <c r="H15" s="17">
        <v>2.0499999999999998</v>
      </c>
      <c r="I15" s="17">
        <v>5.01</v>
      </c>
      <c r="J15" s="17">
        <v>16.920000000000002</v>
      </c>
      <c r="K15" s="17">
        <v>6.95</v>
      </c>
      <c r="L15" s="17"/>
    </row>
    <row r="16" spans="1:12">
      <c r="A16" s="17">
        <v>1980</v>
      </c>
      <c r="B16" s="17">
        <v>4.47</v>
      </c>
      <c r="C16" s="17">
        <v>5.72</v>
      </c>
      <c r="D16" s="17">
        <v>7.07</v>
      </c>
      <c r="E16" s="17">
        <v>9.2100000000000009</v>
      </c>
      <c r="F16" s="17">
        <v>8.15</v>
      </c>
      <c r="G16" s="17">
        <v>7.13</v>
      </c>
      <c r="H16" s="17">
        <v>2.85</v>
      </c>
      <c r="I16" s="17">
        <v>6.45</v>
      </c>
      <c r="J16" s="17">
        <v>20.27</v>
      </c>
      <c r="K16" s="17">
        <v>9.01</v>
      </c>
      <c r="L16" s="17"/>
    </row>
    <row r="17" spans="1:12">
      <c r="A17" s="17">
        <v>1981</v>
      </c>
      <c r="B17" s="17">
        <v>5.4</v>
      </c>
      <c r="C17" s="17">
        <v>6.68</v>
      </c>
      <c r="D17" s="17">
        <v>8.77</v>
      </c>
      <c r="E17" s="17">
        <v>9.24</v>
      </c>
      <c r="F17" s="17">
        <v>10.54</v>
      </c>
      <c r="G17" s="17">
        <v>8.81</v>
      </c>
      <c r="H17" s="17">
        <v>3.51</v>
      </c>
      <c r="I17" s="17">
        <v>7.85</v>
      </c>
      <c r="J17" s="17">
        <v>25.36</v>
      </c>
      <c r="K17" s="17">
        <v>11.28</v>
      </c>
      <c r="L17" s="17"/>
    </row>
    <row r="18" spans="1:12">
      <c r="A18" s="17">
        <v>1982</v>
      </c>
      <c r="B18" s="17">
        <v>5.46</v>
      </c>
      <c r="C18" s="17">
        <v>8.2899999999999991</v>
      </c>
      <c r="D18" s="17">
        <v>8.5299999999999994</v>
      </c>
      <c r="E18" s="17">
        <v>12.27</v>
      </c>
      <c r="F18" s="17">
        <v>10.79</v>
      </c>
      <c r="G18" s="17">
        <v>8.66</v>
      </c>
      <c r="H18" s="17">
        <v>3.4</v>
      </c>
      <c r="I18" s="17">
        <v>8.2200000000000006</v>
      </c>
      <c r="J18" s="17">
        <v>27.93</v>
      </c>
      <c r="K18" s="17">
        <v>12.17</v>
      </c>
      <c r="L18" s="17"/>
    </row>
    <row r="19" spans="1:12">
      <c r="A19" s="17">
        <v>1983</v>
      </c>
      <c r="B19" s="17">
        <v>5.0199999999999996</v>
      </c>
      <c r="C19" s="17">
        <v>9.43</v>
      </c>
      <c r="D19" s="17">
        <v>8.4600000000000009</v>
      </c>
      <c r="E19" s="17">
        <v>10.55</v>
      </c>
      <c r="F19" s="17">
        <v>7.67</v>
      </c>
      <c r="G19" s="17">
        <v>8.52</v>
      </c>
      <c r="H19" s="17">
        <v>3.3</v>
      </c>
      <c r="I19" s="17">
        <v>8.33</v>
      </c>
      <c r="J19" s="17">
        <v>28.23</v>
      </c>
      <c r="K19" s="17">
        <v>12.98</v>
      </c>
      <c r="L19" s="17"/>
    </row>
    <row r="20" spans="1:12">
      <c r="A20" s="17">
        <v>1984</v>
      </c>
      <c r="B20" s="17">
        <v>4.76</v>
      </c>
      <c r="C20" s="17">
        <v>8.56</v>
      </c>
      <c r="D20" s="17">
        <v>8.69</v>
      </c>
      <c r="E20" s="17">
        <v>11.28</v>
      </c>
      <c r="F20" s="17">
        <v>8.23</v>
      </c>
      <c r="G20" s="17">
        <v>8.73</v>
      </c>
      <c r="H20" s="17">
        <v>3.35</v>
      </c>
      <c r="I20" s="17">
        <v>8.3699999999999992</v>
      </c>
      <c r="J20" s="17">
        <v>29.35</v>
      </c>
      <c r="K20" s="17">
        <v>12.81</v>
      </c>
      <c r="L20" s="17"/>
    </row>
    <row r="21" spans="1:12">
      <c r="A21" s="17">
        <v>1985</v>
      </c>
      <c r="B21" s="17">
        <v>4.3899999999999997</v>
      </c>
      <c r="C21" s="17">
        <v>8.8800000000000008</v>
      </c>
      <c r="D21" s="17">
        <v>8.3699999999999992</v>
      </c>
      <c r="E21" s="17">
        <v>10.41</v>
      </c>
      <c r="F21" s="17">
        <v>7.66</v>
      </c>
      <c r="G21" s="17">
        <v>8.39</v>
      </c>
      <c r="H21" s="17">
        <v>3.22</v>
      </c>
      <c r="I21" s="17">
        <v>8.24</v>
      </c>
      <c r="J21" s="17">
        <v>29.24</v>
      </c>
      <c r="K21" s="17">
        <v>12.71</v>
      </c>
      <c r="L21" s="17"/>
    </row>
    <row r="22" spans="1:12">
      <c r="A22" s="17">
        <v>1986</v>
      </c>
      <c r="B22" s="17">
        <v>4.1900000000000004</v>
      </c>
      <c r="C22" s="17">
        <v>8.57</v>
      </c>
      <c r="D22" s="17">
        <v>6.9</v>
      </c>
      <c r="E22" s="17">
        <v>10.52</v>
      </c>
      <c r="F22" s="17">
        <v>5.22</v>
      </c>
      <c r="G22" s="17">
        <v>6.92</v>
      </c>
      <c r="H22" s="17">
        <v>2.58</v>
      </c>
      <c r="I22" s="17">
        <v>7.21</v>
      </c>
      <c r="J22" s="17">
        <v>27.2</v>
      </c>
      <c r="K22" s="17">
        <v>11.28</v>
      </c>
      <c r="L22" s="17"/>
    </row>
    <row r="23" spans="1:12">
      <c r="A23" s="17">
        <v>1987</v>
      </c>
      <c r="B23" s="17">
        <v>3.85</v>
      </c>
      <c r="C23" s="17">
        <v>7.96</v>
      </c>
      <c r="D23" s="17">
        <v>6.46</v>
      </c>
      <c r="E23" s="17">
        <v>9.1300000000000008</v>
      </c>
      <c r="F23" s="17">
        <v>6</v>
      </c>
      <c r="G23" s="17">
        <v>6.53</v>
      </c>
      <c r="H23" s="17">
        <v>2.46</v>
      </c>
      <c r="I23" s="17">
        <v>6.82</v>
      </c>
      <c r="J23" s="17">
        <v>26.82</v>
      </c>
      <c r="K23" s="17">
        <v>11.04</v>
      </c>
      <c r="L23" s="17"/>
    </row>
    <row r="24" spans="1:12">
      <c r="A24" s="17">
        <v>1988</v>
      </c>
      <c r="B24" s="17">
        <v>4.24</v>
      </c>
      <c r="C24" s="17">
        <v>7.63</v>
      </c>
      <c r="D24" s="17">
        <v>6.61</v>
      </c>
      <c r="E24" s="17">
        <v>10.96</v>
      </c>
      <c r="F24" s="17">
        <v>5.66</v>
      </c>
      <c r="G24" s="17">
        <v>6.69</v>
      </c>
      <c r="H24" s="17">
        <v>2.4900000000000002</v>
      </c>
      <c r="I24" s="17">
        <v>6.84</v>
      </c>
      <c r="J24" s="17">
        <v>27.03</v>
      </c>
      <c r="K24" s="17">
        <v>10.95</v>
      </c>
      <c r="L24" s="17"/>
    </row>
    <row r="25" spans="1:12">
      <c r="A25" s="17">
        <v>1989</v>
      </c>
      <c r="B25" s="17">
        <v>4.21</v>
      </c>
      <c r="C25" s="17">
        <v>7.98</v>
      </c>
      <c r="D25" s="17">
        <v>7.23</v>
      </c>
      <c r="E25" s="17">
        <v>12.74</v>
      </c>
      <c r="F25" s="17">
        <v>5.33</v>
      </c>
      <c r="G25" s="17">
        <v>7.35</v>
      </c>
      <c r="H25" s="17">
        <v>2.75</v>
      </c>
      <c r="I25" s="17">
        <v>7.39</v>
      </c>
      <c r="J25" s="17">
        <v>28.09</v>
      </c>
      <c r="K25" s="17">
        <v>11.54</v>
      </c>
      <c r="L25" s="17"/>
    </row>
    <row r="26" spans="1:12">
      <c r="A26" s="17">
        <v>1990</v>
      </c>
      <c r="B26" s="17">
        <v>4.37</v>
      </c>
      <c r="C26" s="17">
        <v>8.3000000000000007</v>
      </c>
      <c r="D26" s="17">
        <v>8.5500000000000007</v>
      </c>
      <c r="E26" s="17">
        <v>13.6</v>
      </c>
      <c r="F26" s="17">
        <v>6.75</v>
      </c>
      <c r="G26" s="17">
        <v>8.68</v>
      </c>
      <c r="H26" s="17">
        <v>2.83</v>
      </c>
      <c r="I26" s="17">
        <v>8.2899999999999991</v>
      </c>
      <c r="J26" s="17">
        <v>29.33</v>
      </c>
      <c r="K26" s="17">
        <v>12.87</v>
      </c>
      <c r="L26" s="17"/>
    </row>
    <row r="27" spans="1:12">
      <c r="A27" s="17">
        <v>1991</v>
      </c>
      <c r="B27" s="17">
        <v>4.08</v>
      </c>
      <c r="C27" s="17">
        <v>8.48</v>
      </c>
      <c r="D27" s="17">
        <v>8.27</v>
      </c>
      <c r="E27" s="17">
        <v>14.99</v>
      </c>
      <c r="F27" s="17">
        <v>6</v>
      </c>
      <c r="G27" s="17">
        <v>8.48</v>
      </c>
      <c r="H27" s="17">
        <v>2.71</v>
      </c>
      <c r="I27" s="17">
        <v>8.19</v>
      </c>
      <c r="J27" s="17">
        <v>30.81</v>
      </c>
      <c r="K27" s="17">
        <v>13.24</v>
      </c>
      <c r="L27" s="17"/>
    </row>
    <row r="28" spans="1:12">
      <c r="A28" s="17">
        <v>1992</v>
      </c>
      <c r="B28" s="17">
        <v>4.17</v>
      </c>
      <c r="C28" s="17">
        <v>8.7200000000000006</v>
      </c>
      <c r="D28" s="17">
        <v>7.24</v>
      </c>
      <c r="E28" s="17">
        <v>12.43</v>
      </c>
      <c r="F28" s="17">
        <v>4.96</v>
      </c>
      <c r="G28" s="17">
        <v>7.41</v>
      </c>
      <c r="H28" s="17">
        <v>2.48</v>
      </c>
      <c r="I28" s="17">
        <v>7.58</v>
      </c>
      <c r="J28" s="17">
        <v>32.450000000000003</v>
      </c>
      <c r="K28" s="17">
        <v>12.48</v>
      </c>
      <c r="L28" s="17"/>
    </row>
    <row r="29" spans="1:12">
      <c r="A29" s="17">
        <v>1993</v>
      </c>
      <c r="B29" s="17">
        <v>3.96</v>
      </c>
      <c r="C29" s="17">
        <v>9.18</v>
      </c>
      <c r="D29" s="17">
        <v>7.02</v>
      </c>
      <c r="E29" s="17">
        <v>11.98</v>
      </c>
      <c r="F29" s="17">
        <v>5</v>
      </c>
      <c r="G29" s="17">
        <v>7.17</v>
      </c>
      <c r="H29" s="17">
        <v>2.42</v>
      </c>
      <c r="I29" s="17">
        <v>7.56</v>
      </c>
      <c r="J29" s="17">
        <v>33.4</v>
      </c>
      <c r="K29" s="17">
        <v>12.86</v>
      </c>
      <c r="L29" s="17"/>
    </row>
    <row r="30" spans="1:12">
      <c r="A30" s="17">
        <v>1994</v>
      </c>
      <c r="B30" s="17">
        <v>4.07</v>
      </c>
      <c r="C30" s="17">
        <v>9.83</v>
      </c>
      <c r="D30" s="17">
        <v>6.81</v>
      </c>
      <c r="E30" s="17">
        <v>14.34</v>
      </c>
      <c r="F30" s="17">
        <v>5.41</v>
      </c>
      <c r="G30" s="17">
        <v>7.04</v>
      </c>
      <c r="H30" s="17">
        <v>2.35</v>
      </c>
      <c r="I30" s="17">
        <v>7.71</v>
      </c>
      <c r="J30" s="17">
        <v>33.619999999999997</v>
      </c>
      <c r="K30" s="17">
        <v>13.33</v>
      </c>
      <c r="L30" s="17"/>
    </row>
    <row r="31" spans="1:12">
      <c r="A31" s="17">
        <v>1995</v>
      </c>
      <c r="B31" s="17">
        <v>4.01</v>
      </c>
      <c r="C31" s="17">
        <v>9.7100000000000009</v>
      </c>
      <c r="D31" s="17">
        <v>6.61</v>
      </c>
      <c r="E31" s="17">
        <v>13.9</v>
      </c>
      <c r="F31" s="17">
        <v>4.7</v>
      </c>
      <c r="G31" s="17">
        <v>6.84</v>
      </c>
      <c r="H31" s="17">
        <v>2.2999999999999998</v>
      </c>
      <c r="I31" s="17">
        <v>7.58</v>
      </c>
      <c r="J31" s="17">
        <v>35.04</v>
      </c>
      <c r="K31" s="17">
        <v>13.82</v>
      </c>
      <c r="L31" s="17"/>
    </row>
    <row r="32" spans="1:12">
      <c r="A32" s="17">
        <v>1996</v>
      </c>
      <c r="B32" s="17">
        <v>4.3</v>
      </c>
      <c r="C32" s="17">
        <v>9.8000000000000007</v>
      </c>
      <c r="D32" s="17">
        <v>7.54</v>
      </c>
      <c r="E32" s="17">
        <v>15.14</v>
      </c>
      <c r="F32" s="17">
        <v>5.65</v>
      </c>
      <c r="G32" s="17">
        <v>7.82</v>
      </c>
      <c r="H32" s="17">
        <v>2.64</v>
      </c>
      <c r="I32" s="17">
        <v>8.24</v>
      </c>
      <c r="J32" s="17">
        <v>35.32</v>
      </c>
      <c r="K32" s="17">
        <v>14.2</v>
      </c>
      <c r="L32" s="17"/>
    </row>
    <row r="33" spans="1:12">
      <c r="A33" s="17">
        <v>1997</v>
      </c>
      <c r="B33" s="17">
        <v>4.12</v>
      </c>
      <c r="C33" s="17">
        <v>10.050000000000001</v>
      </c>
      <c r="D33" s="17">
        <v>7.37</v>
      </c>
      <c r="E33" s="17">
        <v>15.02</v>
      </c>
      <c r="F33" s="17">
        <v>5.76</v>
      </c>
      <c r="G33" s="17">
        <v>7.7</v>
      </c>
      <c r="H33" s="17">
        <v>2.63</v>
      </c>
      <c r="I33" s="17">
        <v>8.2799999999999994</v>
      </c>
      <c r="J33" s="17">
        <v>35.56</v>
      </c>
      <c r="K33" s="17">
        <v>14.47</v>
      </c>
      <c r="L33" s="17"/>
    </row>
    <row r="34" spans="1:12">
      <c r="A34" s="17">
        <v>1998</v>
      </c>
      <c r="B34" s="17">
        <v>4.04</v>
      </c>
      <c r="C34" s="17">
        <v>10.33</v>
      </c>
      <c r="D34" s="17">
        <v>6.36</v>
      </c>
      <c r="E34" s="17">
        <v>13.98</v>
      </c>
      <c r="F34" s="17">
        <v>4.7300000000000004</v>
      </c>
      <c r="G34" s="17">
        <v>6.84</v>
      </c>
      <c r="H34" s="17">
        <v>2.27</v>
      </c>
      <c r="I34" s="17">
        <v>7.82</v>
      </c>
      <c r="J34" s="17">
        <v>35.01</v>
      </c>
      <c r="K34" s="17">
        <v>14.7</v>
      </c>
      <c r="L34" s="17"/>
    </row>
    <row r="35" spans="1:12">
      <c r="A35" s="17">
        <v>1999</v>
      </c>
      <c r="B35" s="17">
        <v>4.0199999999999996</v>
      </c>
      <c r="C35" s="17">
        <v>10.29</v>
      </c>
      <c r="D35" s="17">
        <v>6.52</v>
      </c>
      <c r="E35" s="17">
        <v>14.26</v>
      </c>
      <c r="F35" s="17">
        <v>6.77</v>
      </c>
      <c r="G35" s="17">
        <v>6.86</v>
      </c>
      <c r="H35" s="17">
        <v>2.33</v>
      </c>
      <c r="I35" s="17">
        <v>7.8</v>
      </c>
      <c r="J35" s="17">
        <v>33.590000000000003</v>
      </c>
      <c r="K35" s="17">
        <v>14.08</v>
      </c>
      <c r="L35" s="17"/>
    </row>
    <row r="36" spans="1:12">
      <c r="A36" s="17">
        <v>2000</v>
      </c>
      <c r="B36" s="17">
        <v>4.12</v>
      </c>
      <c r="C36" s="17">
        <v>11.11</v>
      </c>
      <c r="D36" s="17">
        <v>9.8800000000000008</v>
      </c>
      <c r="E36" s="17">
        <v>17.55</v>
      </c>
      <c r="F36" s="17">
        <v>10.34</v>
      </c>
      <c r="G36" s="17">
        <v>10.23</v>
      </c>
      <c r="H36" s="17">
        <v>3.5</v>
      </c>
      <c r="I36" s="17">
        <v>10.28</v>
      </c>
      <c r="J36" s="17">
        <v>31.82</v>
      </c>
      <c r="K36" s="17">
        <v>15.19</v>
      </c>
      <c r="L36" s="17"/>
    </row>
    <row r="37" spans="1:12">
      <c r="A37" s="17">
        <v>2001</v>
      </c>
      <c r="B37" s="17">
        <v>4.05</v>
      </c>
      <c r="C37" s="17">
        <v>11.93</v>
      </c>
      <c r="D37" s="17">
        <v>9.48</v>
      </c>
      <c r="E37" s="17">
        <v>18.41</v>
      </c>
      <c r="F37" s="17">
        <v>9.7200000000000006</v>
      </c>
      <c r="G37" s="17">
        <v>9.92</v>
      </c>
      <c r="H37" s="17">
        <v>3.34</v>
      </c>
      <c r="I37" s="17">
        <v>10.38</v>
      </c>
      <c r="J37" s="17">
        <v>31.96</v>
      </c>
      <c r="K37" s="17">
        <v>15.55</v>
      </c>
      <c r="L37" s="17"/>
    </row>
    <row r="38" spans="1:12">
      <c r="A38" s="17">
        <v>2002</v>
      </c>
      <c r="B38" s="17">
        <v>4.13</v>
      </c>
      <c r="C38" s="17">
        <v>10.89</v>
      </c>
      <c r="D38" s="17">
        <v>8.5500000000000007</v>
      </c>
      <c r="E38" s="17">
        <v>16.190000000000001</v>
      </c>
      <c r="F38" s="17">
        <v>9.75</v>
      </c>
      <c r="G38" s="17">
        <v>8.98</v>
      </c>
      <c r="H38" s="17">
        <v>3.03</v>
      </c>
      <c r="I38" s="17">
        <v>9.43</v>
      </c>
      <c r="J38" s="17">
        <v>32.11</v>
      </c>
      <c r="K38" s="17">
        <v>15.15</v>
      </c>
      <c r="L38" s="17"/>
    </row>
    <row r="39" spans="1:12">
      <c r="A39" s="17">
        <v>2003</v>
      </c>
      <c r="B39" s="17">
        <v>4</v>
      </c>
      <c r="C39" s="17">
        <v>12.44</v>
      </c>
      <c r="D39" s="17">
        <v>10.37</v>
      </c>
      <c r="E39" s="17">
        <v>18.8</v>
      </c>
      <c r="F39" s="17">
        <v>9.3699999999999992</v>
      </c>
      <c r="G39" s="17">
        <v>10.79</v>
      </c>
      <c r="H39" s="17">
        <v>3.64</v>
      </c>
      <c r="I39" s="17">
        <v>11.12</v>
      </c>
      <c r="J39" s="17">
        <v>33.159999999999997</v>
      </c>
      <c r="K39" s="17">
        <v>16.23</v>
      </c>
      <c r="L39" s="17"/>
    </row>
    <row r="40" spans="1:12">
      <c r="A40" s="17">
        <v>2004</v>
      </c>
      <c r="B40" s="17">
        <v>4.91</v>
      </c>
      <c r="C40" s="17">
        <v>13.73</v>
      </c>
      <c r="D40" s="17">
        <v>11.62</v>
      </c>
      <c r="E40" s="17">
        <v>20.27</v>
      </c>
      <c r="F40" s="17">
        <v>11.24</v>
      </c>
      <c r="G40" s="17">
        <v>12.02</v>
      </c>
      <c r="H40" s="17">
        <v>4.1399999999999997</v>
      </c>
      <c r="I40" s="17">
        <v>12.31</v>
      </c>
      <c r="J40" s="17">
        <v>34.090000000000003</v>
      </c>
      <c r="K40" s="17">
        <v>17.21</v>
      </c>
      <c r="L40" s="17"/>
    </row>
    <row r="41" spans="1:12">
      <c r="A41" s="17">
        <v>2005</v>
      </c>
      <c r="B41" s="17">
        <v>5.42</v>
      </c>
      <c r="C41" s="17">
        <v>15.84</v>
      </c>
      <c r="D41" s="17">
        <v>15.4</v>
      </c>
      <c r="E41" s="17">
        <v>23.32</v>
      </c>
      <c r="F41" s="17">
        <v>15.15</v>
      </c>
      <c r="G41" s="17">
        <v>15.81</v>
      </c>
      <c r="H41" s="17">
        <v>5.48</v>
      </c>
      <c r="I41" s="17">
        <v>15.71</v>
      </c>
      <c r="J41" s="17">
        <v>39.979999999999997</v>
      </c>
      <c r="K41" s="17">
        <v>21.79</v>
      </c>
      <c r="L41" s="17"/>
    </row>
    <row r="42" spans="1:12">
      <c r="A42" s="17">
        <v>2006</v>
      </c>
      <c r="B42" s="17">
        <v>5.69</v>
      </c>
      <c r="C42" s="17">
        <v>17.25</v>
      </c>
      <c r="D42" s="17">
        <v>18.079999999999998</v>
      </c>
      <c r="E42" s="17">
        <v>25.66</v>
      </c>
      <c r="F42" s="17">
        <v>18</v>
      </c>
      <c r="G42" s="17">
        <v>18.47</v>
      </c>
      <c r="H42" s="17">
        <v>6.31</v>
      </c>
      <c r="I42" s="17">
        <v>17.93</v>
      </c>
      <c r="J42" s="17">
        <v>49.4</v>
      </c>
      <c r="K42" s="17">
        <v>26.32</v>
      </c>
      <c r="L42" s="17"/>
    </row>
    <row r="43" spans="1:12">
      <c r="A43" s="17">
        <v>2007</v>
      </c>
      <c r="B43" s="17">
        <v>5.69</v>
      </c>
      <c r="C43" s="17">
        <v>16.010000000000002</v>
      </c>
      <c r="D43" s="17">
        <v>20.13</v>
      </c>
      <c r="E43" s="17">
        <v>27.55</v>
      </c>
      <c r="F43" s="17">
        <v>22.48</v>
      </c>
      <c r="G43" s="17">
        <v>20.56</v>
      </c>
      <c r="H43" s="17">
        <v>6.97</v>
      </c>
      <c r="I43" s="17">
        <v>18.809999999999999</v>
      </c>
      <c r="J43" s="17">
        <v>56.01</v>
      </c>
      <c r="K43" s="17">
        <v>28.67</v>
      </c>
      <c r="L43" s="17"/>
    </row>
    <row r="44" spans="1:12">
      <c r="A44" s="17">
        <v>2008</v>
      </c>
      <c r="B44" s="17"/>
      <c r="C44" s="17">
        <v>17.489999999999998</v>
      </c>
      <c r="D44" s="17">
        <v>24.61</v>
      </c>
      <c r="E44" s="17">
        <v>32.49</v>
      </c>
      <c r="F44" s="17">
        <v>27.1</v>
      </c>
      <c r="G44" s="17">
        <v>25.19</v>
      </c>
      <c r="H44" s="17">
        <v>8.59</v>
      </c>
      <c r="I44" s="17">
        <v>22.26</v>
      </c>
      <c r="J44" s="17">
        <v>57.28</v>
      </c>
      <c r="K44" s="17">
        <v>31.32</v>
      </c>
      <c r="L44" s="17"/>
    </row>
    <row r="45" spans="1:12">
      <c r="A45" s="17">
        <v>2009</v>
      </c>
      <c r="B45" s="17"/>
      <c r="C45" s="17">
        <v>14.47</v>
      </c>
      <c r="D45" s="17">
        <v>19.170000000000002</v>
      </c>
      <c r="E45" s="17">
        <v>29.46</v>
      </c>
      <c r="F45" s="17">
        <v>22.11</v>
      </c>
      <c r="G45" s="17">
        <v>20</v>
      </c>
      <c r="H45" s="17">
        <v>6.45</v>
      </c>
      <c r="I45" s="17">
        <v>17.66</v>
      </c>
      <c r="J45" s="17">
        <v>59.59</v>
      </c>
      <c r="K45" s="17">
        <v>28.26</v>
      </c>
      <c r="L45" s="17"/>
    </row>
    <row r="46" spans="1:12">
      <c r="A46" s="17">
        <v>2010</v>
      </c>
      <c r="B46" s="17"/>
      <c r="C46" s="17">
        <v>14.56</v>
      </c>
      <c r="D46" s="17">
        <v>21.86</v>
      </c>
      <c r="E46" s="17">
        <v>32.19</v>
      </c>
      <c r="F46" s="17">
        <v>25.06</v>
      </c>
      <c r="G46" s="17">
        <v>22.7</v>
      </c>
      <c r="H46" s="17">
        <v>7.61</v>
      </c>
      <c r="I46" s="17">
        <v>19.23</v>
      </c>
      <c r="J46" s="17">
        <v>56.41</v>
      </c>
      <c r="K46" s="17">
        <v>29.33</v>
      </c>
      <c r="L46" s="17"/>
    </row>
    <row r="47" spans="1:12">
      <c r="A47" s="17">
        <v>2011</v>
      </c>
      <c r="B47" s="17"/>
      <c r="C47" s="17">
        <v>13.46</v>
      </c>
      <c r="D47" s="17">
        <v>25.71</v>
      </c>
      <c r="E47" s="17">
        <v>35.51</v>
      </c>
      <c r="F47" s="17">
        <v>29.35</v>
      </c>
      <c r="G47" s="17">
        <v>26.65</v>
      </c>
      <c r="H47" s="17">
        <v>9.15</v>
      </c>
      <c r="I47" s="17">
        <v>20.83</v>
      </c>
      <c r="J47" s="17">
        <v>53.06</v>
      </c>
      <c r="K47" s="17">
        <v>29.75</v>
      </c>
      <c r="L47" s="17"/>
    </row>
    <row r="48" spans="1:12">
      <c r="A48" s="17">
        <v>2012</v>
      </c>
      <c r="B48" s="17"/>
      <c r="C48" s="17">
        <v>13.74</v>
      </c>
      <c r="D48" s="17">
        <v>29.16</v>
      </c>
      <c r="E48" s="17">
        <v>33.840000000000003</v>
      </c>
      <c r="F48" s="17">
        <v>31.46</v>
      </c>
      <c r="G48" s="17">
        <v>29.61</v>
      </c>
      <c r="H48" s="17">
        <v>10.19</v>
      </c>
      <c r="I48" s="17">
        <v>22.7</v>
      </c>
      <c r="J48" s="17">
        <v>50.83</v>
      </c>
      <c r="K48" s="17">
        <v>30.89</v>
      </c>
      <c r="L48" s="17"/>
    </row>
    <row r="49" spans="1:12">
      <c r="A49" s="17">
        <v>2013</v>
      </c>
      <c r="B49" s="17"/>
      <c r="C49" s="17">
        <v>13.06</v>
      </c>
      <c r="D49" s="17">
        <v>28.2</v>
      </c>
      <c r="E49" s="17">
        <v>34.270000000000003</v>
      </c>
      <c r="F49" s="17">
        <v>31.41</v>
      </c>
      <c r="G49" s="17">
        <v>28.87</v>
      </c>
      <c r="H49" s="17">
        <v>9.98</v>
      </c>
      <c r="I49" s="17">
        <v>21.74</v>
      </c>
      <c r="J49" s="17">
        <v>51.45</v>
      </c>
      <c r="K49" s="17">
        <v>29.99</v>
      </c>
      <c r="L49" s="17"/>
    </row>
    <row r="50" spans="1:12">
      <c r="A50" s="17">
        <v>2014</v>
      </c>
      <c r="B50" s="17"/>
      <c r="C50" s="17">
        <v>13.75</v>
      </c>
      <c r="D50" s="17">
        <v>27.49</v>
      </c>
      <c r="E50" s="17">
        <v>37.76</v>
      </c>
      <c r="F50" s="17">
        <v>31.8</v>
      </c>
      <c r="G50" s="17">
        <v>28.6</v>
      </c>
      <c r="H50" s="17">
        <v>9.73</v>
      </c>
      <c r="I50" s="17">
        <v>21.55</v>
      </c>
      <c r="J50" s="17">
        <v>57.88</v>
      </c>
      <c r="K50" s="17">
        <v>31.12</v>
      </c>
      <c r="L50" s="17"/>
    </row>
    <row r="51" spans="1:12">
      <c r="A51" s="17">
        <v>2015</v>
      </c>
      <c r="B51" s="17"/>
      <c r="C51" s="17">
        <v>12.17</v>
      </c>
      <c r="D51" s="17">
        <v>18.87</v>
      </c>
      <c r="E51" s="17">
        <v>30.63</v>
      </c>
      <c r="F51" s="17">
        <v>17.03</v>
      </c>
      <c r="G51" s="17">
        <v>20.149999999999999</v>
      </c>
      <c r="H51" s="17">
        <v>6.71</v>
      </c>
      <c r="I51" s="17">
        <v>16.32</v>
      </c>
      <c r="J51" s="17">
        <v>61.36</v>
      </c>
      <c r="K51" s="17">
        <v>28.05</v>
      </c>
      <c r="L51" s="17"/>
    </row>
    <row r="52" spans="1:12">
      <c r="A52" s="17">
        <v>2016</v>
      </c>
      <c r="B52" s="17"/>
      <c r="C52" s="17">
        <v>12.56</v>
      </c>
      <c r="D52" s="17">
        <v>16.05</v>
      </c>
      <c r="E52" s="17">
        <v>30.27</v>
      </c>
      <c r="F52" s="17">
        <v>13.57</v>
      </c>
      <c r="G52" s="17">
        <v>17.95</v>
      </c>
      <c r="H52" s="17">
        <v>5.73</v>
      </c>
      <c r="I52" s="17">
        <v>15.09</v>
      </c>
      <c r="J52" s="17">
        <v>58.65</v>
      </c>
      <c r="K52" s="17">
        <v>27.98</v>
      </c>
      <c r="L52" s="17"/>
    </row>
    <row r="53" spans="1:12">
      <c r="A53" s="17">
        <v>2017</v>
      </c>
      <c r="B53" s="17"/>
      <c r="C53" s="17">
        <v>13.56</v>
      </c>
      <c r="D53" s="17">
        <v>17.989999999999998</v>
      </c>
      <c r="E53" s="17">
        <v>33.44</v>
      </c>
      <c r="F53" s="17">
        <v>16.98</v>
      </c>
      <c r="G53" s="17">
        <v>20.56</v>
      </c>
      <c r="H53" s="17">
        <v>6.41</v>
      </c>
      <c r="I53" s="17">
        <v>16.87</v>
      </c>
      <c r="J53" s="17">
        <v>59.47</v>
      </c>
      <c r="K53" s="17">
        <v>28.9</v>
      </c>
      <c r="L53" s="17"/>
    </row>
    <row r="54" spans="1:12">
      <c r="A54" s="17">
        <v>2018</v>
      </c>
      <c r="B54" s="17"/>
      <c r="C54" s="17">
        <v>13.51</v>
      </c>
      <c r="D54" s="17">
        <v>19.920000000000002</v>
      </c>
      <c r="E54" s="17">
        <v>34.619999999999997</v>
      </c>
      <c r="F54" s="17">
        <v>24.52</v>
      </c>
      <c r="G54" s="17">
        <v>21.97</v>
      </c>
      <c r="H54" s="17">
        <v>7.09</v>
      </c>
      <c r="I54" s="17">
        <v>17.72</v>
      </c>
      <c r="J54" s="17">
        <v>62.14</v>
      </c>
      <c r="K54" s="17">
        <v>29.59</v>
      </c>
      <c r="L54" s="17"/>
    </row>
    <row r="55" spans="1:12">
      <c r="A55" s="17">
        <v>2019</v>
      </c>
      <c r="B55" s="17"/>
      <c r="C55" s="17">
        <v>14.18</v>
      </c>
      <c r="D55" s="17">
        <v>18.809999999999999</v>
      </c>
      <c r="E55" s="17">
        <v>32.049999999999997</v>
      </c>
      <c r="F55" s="17">
        <v>22.9</v>
      </c>
      <c r="G55" s="17">
        <v>20.62</v>
      </c>
      <c r="H55" s="17">
        <v>6.82</v>
      </c>
      <c r="I55" s="17">
        <v>17.25</v>
      </c>
      <c r="J55" s="17">
        <v>64.11</v>
      </c>
      <c r="K55" s="17">
        <v>29.57</v>
      </c>
      <c r="L55" s="17"/>
    </row>
    <row r="56" spans="1:12">
      <c r="A56" s="17">
        <v>2020</v>
      </c>
      <c r="B56" s="17"/>
      <c r="C56" s="17">
        <v>14.26</v>
      </c>
      <c r="D56" s="17">
        <v>14.9</v>
      </c>
      <c r="E56" s="17">
        <v>31.01</v>
      </c>
      <c r="F56" s="17">
        <v>14.87</v>
      </c>
      <c r="G56" s="17">
        <v>17.23</v>
      </c>
      <c r="H56" s="17">
        <v>5.64</v>
      </c>
      <c r="I56" s="17">
        <v>15.51</v>
      </c>
      <c r="J56" s="17">
        <v>66.569999999999993</v>
      </c>
      <c r="K56" s="17">
        <v>30.4</v>
      </c>
      <c r="L56" s="17" t="s">
        <v>257</v>
      </c>
    </row>
    <row r="57" spans="1:12">
      <c r="A57" s="18">
        <v>2021</v>
      </c>
      <c r="B57" s="18"/>
      <c r="C57" s="18">
        <v>15.61</v>
      </c>
      <c r="D57" s="18">
        <v>18.059999999999999</v>
      </c>
      <c r="E57" s="18">
        <v>38.44</v>
      </c>
      <c r="F57" s="18">
        <v>23.49</v>
      </c>
      <c r="G57" s="18">
        <v>20.67</v>
      </c>
      <c r="H57" s="18">
        <v>6.77</v>
      </c>
      <c r="I57" s="18">
        <v>17.989999999999998</v>
      </c>
      <c r="J57" s="18">
        <v>64.209999999999994</v>
      </c>
      <c r="K57" s="18">
        <v>30.81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0.7</v>
      </c>
      <c r="C59" s="16">
        <v>59.6</v>
      </c>
      <c r="D59" s="16">
        <v>122.7</v>
      </c>
      <c r="E59" s="16">
        <v>6.4</v>
      </c>
      <c r="F59" s="16">
        <v>5.0999999999999996</v>
      </c>
      <c r="G59" s="16">
        <v>134.1</v>
      </c>
      <c r="H59" s="16">
        <v>1.4</v>
      </c>
      <c r="I59" s="16">
        <v>195.9</v>
      </c>
      <c r="J59" s="16">
        <v>157.30000000000001</v>
      </c>
      <c r="K59" s="16">
        <v>353.1</v>
      </c>
      <c r="L59" s="16"/>
    </row>
    <row r="60" spans="1:12">
      <c r="A60" s="17">
        <v>1971</v>
      </c>
      <c r="B60" s="17">
        <v>0.7</v>
      </c>
      <c r="C60" s="17">
        <v>66</v>
      </c>
      <c r="D60" s="17">
        <v>126.6</v>
      </c>
      <c r="E60" s="17">
        <v>5.9</v>
      </c>
      <c r="F60" s="17">
        <v>4.9000000000000004</v>
      </c>
      <c r="G60" s="17">
        <v>137.4</v>
      </c>
      <c r="H60" s="17">
        <v>1.4</v>
      </c>
      <c r="I60" s="17">
        <v>205.5</v>
      </c>
      <c r="J60" s="17">
        <v>181.9</v>
      </c>
      <c r="K60" s="17">
        <v>387.4</v>
      </c>
      <c r="L60" s="17"/>
    </row>
    <row r="61" spans="1:12">
      <c r="A61" s="17">
        <v>1972</v>
      </c>
      <c r="B61" s="17">
        <v>0.5</v>
      </c>
      <c r="C61" s="17">
        <v>68.8</v>
      </c>
      <c r="D61" s="17">
        <v>134.4</v>
      </c>
      <c r="E61" s="17">
        <v>7.1</v>
      </c>
      <c r="F61" s="17">
        <v>6.1</v>
      </c>
      <c r="G61" s="17">
        <v>147.6</v>
      </c>
      <c r="H61" s="17">
        <v>1.5</v>
      </c>
      <c r="I61" s="17">
        <v>218.4</v>
      </c>
      <c r="J61" s="17">
        <v>214.7</v>
      </c>
      <c r="K61" s="17">
        <v>433.1</v>
      </c>
      <c r="L61" s="17"/>
    </row>
    <row r="62" spans="1:12">
      <c r="A62" s="17">
        <v>1973</v>
      </c>
      <c r="B62" s="17">
        <v>0.5</v>
      </c>
      <c r="C62" s="17">
        <v>68</v>
      </c>
      <c r="D62" s="17">
        <v>153.9</v>
      </c>
      <c r="E62" s="17">
        <v>8.4</v>
      </c>
      <c r="F62" s="17">
        <v>4.7</v>
      </c>
      <c r="G62" s="17">
        <v>167.1</v>
      </c>
      <c r="H62" s="17">
        <v>1.6</v>
      </c>
      <c r="I62" s="17">
        <v>237.1</v>
      </c>
      <c r="J62" s="17">
        <v>246</v>
      </c>
      <c r="K62" s="17">
        <v>483.1</v>
      </c>
      <c r="L62" s="17"/>
    </row>
    <row r="63" spans="1:12">
      <c r="A63" s="17">
        <v>1974</v>
      </c>
      <c r="B63" s="17">
        <v>0.4</v>
      </c>
      <c r="C63" s="17">
        <v>93.2</v>
      </c>
      <c r="D63" s="17">
        <v>230.3</v>
      </c>
      <c r="E63" s="17">
        <v>9.3000000000000007</v>
      </c>
      <c r="F63" s="17">
        <v>5.3</v>
      </c>
      <c r="G63" s="17">
        <v>244.9</v>
      </c>
      <c r="H63" s="17">
        <v>2.6</v>
      </c>
      <c r="I63" s="17">
        <v>341.2</v>
      </c>
      <c r="J63" s="17">
        <v>336.1</v>
      </c>
      <c r="K63" s="17">
        <v>677.3</v>
      </c>
      <c r="L63" s="17"/>
    </row>
    <row r="64" spans="1:12">
      <c r="A64" s="17">
        <v>1975</v>
      </c>
      <c r="B64" s="17">
        <v>0.4</v>
      </c>
      <c r="C64" s="17">
        <v>105.8</v>
      </c>
      <c r="D64" s="17">
        <v>214.5</v>
      </c>
      <c r="E64" s="17">
        <v>11.5</v>
      </c>
      <c r="F64" s="17">
        <v>5.2</v>
      </c>
      <c r="G64" s="17">
        <v>231.2</v>
      </c>
      <c r="H64" s="17">
        <v>3</v>
      </c>
      <c r="I64" s="17">
        <v>340.4</v>
      </c>
      <c r="J64" s="17">
        <v>368.2</v>
      </c>
      <c r="K64" s="17">
        <v>708.6</v>
      </c>
      <c r="L64" s="17"/>
    </row>
    <row r="65" spans="1:12">
      <c r="A65" s="17">
        <v>1976</v>
      </c>
      <c r="B65" s="17">
        <v>0.4</v>
      </c>
      <c r="C65" s="17">
        <v>110.2</v>
      </c>
      <c r="D65" s="17">
        <v>256.3</v>
      </c>
      <c r="E65" s="17">
        <v>12.5</v>
      </c>
      <c r="F65" s="17">
        <v>5.2</v>
      </c>
      <c r="G65" s="17">
        <v>274.10000000000002</v>
      </c>
      <c r="H65" s="17">
        <v>3.5</v>
      </c>
      <c r="I65" s="17">
        <v>388.2</v>
      </c>
      <c r="J65" s="17">
        <v>377.6</v>
      </c>
      <c r="K65" s="17">
        <v>765.7</v>
      </c>
      <c r="L65" s="17"/>
    </row>
    <row r="66" spans="1:12">
      <c r="A66" s="17">
        <v>1977</v>
      </c>
      <c r="B66" s="17">
        <v>0.4</v>
      </c>
      <c r="C66" s="17">
        <v>134.80000000000001</v>
      </c>
      <c r="D66" s="17">
        <v>280.39999999999998</v>
      </c>
      <c r="E66" s="17">
        <v>15.1</v>
      </c>
      <c r="F66" s="17">
        <v>5.0999999999999996</v>
      </c>
      <c r="G66" s="17">
        <v>300.60000000000002</v>
      </c>
      <c r="H66" s="17">
        <v>4.4000000000000004</v>
      </c>
      <c r="I66" s="17">
        <v>440.2</v>
      </c>
      <c r="J66" s="17">
        <v>391.2</v>
      </c>
      <c r="K66" s="17">
        <v>831.5</v>
      </c>
      <c r="L66" s="17"/>
    </row>
    <row r="67" spans="1:12">
      <c r="A67" s="17">
        <v>1978</v>
      </c>
      <c r="B67" s="17">
        <v>0.3</v>
      </c>
      <c r="C67" s="17">
        <v>142.19999999999999</v>
      </c>
      <c r="D67" s="17">
        <v>299.2</v>
      </c>
      <c r="E67" s="17">
        <v>13.9</v>
      </c>
      <c r="F67" s="17">
        <v>4.8</v>
      </c>
      <c r="G67" s="17">
        <v>317.8</v>
      </c>
      <c r="H67" s="17">
        <v>5.6</v>
      </c>
      <c r="I67" s="17">
        <v>466.1</v>
      </c>
      <c r="J67" s="17">
        <v>403.5</v>
      </c>
      <c r="K67" s="17">
        <v>869.6</v>
      </c>
      <c r="L67" s="17"/>
    </row>
    <row r="68" spans="1:12">
      <c r="A68" s="17">
        <v>1979</v>
      </c>
      <c r="B68" s="17">
        <v>0.2</v>
      </c>
      <c r="C68" s="17">
        <v>148.4</v>
      </c>
      <c r="D68" s="17">
        <v>541.20000000000005</v>
      </c>
      <c r="E68" s="17">
        <v>11.8</v>
      </c>
      <c r="F68" s="17">
        <v>6.1</v>
      </c>
      <c r="G68" s="17">
        <v>559</v>
      </c>
      <c r="H68" s="17">
        <v>9.1</v>
      </c>
      <c r="I68" s="17">
        <v>716.7</v>
      </c>
      <c r="J68" s="17">
        <v>472</v>
      </c>
      <c r="K68" s="21">
        <v>1188.7</v>
      </c>
      <c r="L68" s="17"/>
    </row>
    <row r="69" spans="1:12">
      <c r="A69" s="17">
        <v>1980</v>
      </c>
      <c r="B69" s="17">
        <v>0.3</v>
      </c>
      <c r="C69" s="17">
        <v>187.4</v>
      </c>
      <c r="D69" s="17">
        <v>554.29999999999995</v>
      </c>
      <c r="E69" s="17">
        <v>16.399999999999999</v>
      </c>
      <c r="F69" s="17">
        <v>10.8</v>
      </c>
      <c r="G69" s="17">
        <v>581.5</v>
      </c>
      <c r="H69" s="17">
        <v>25.1</v>
      </c>
      <c r="I69" s="17">
        <v>794.4</v>
      </c>
      <c r="J69" s="17">
        <v>568.4</v>
      </c>
      <c r="K69" s="21">
        <v>1362.7</v>
      </c>
      <c r="L69" s="17"/>
    </row>
    <row r="70" spans="1:12">
      <c r="A70" s="17">
        <v>1981</v>
      </c>
      <c r="B70" s="17">
        <v>0.9</v>
      </c>
      <c r="C70" s="17">
        <v>228.4</v>
      </c>
      <c r="D70" s="17">
        <v>661.8</v>
      </c>
      <c r="E70" s="17">
        <v>16.3</v>
      </c>
      <c r="F70" s="17">
        <v>11.6</v>
      </c>
      <c r="G70" s="17">
        <v>689.8</v>
      </c>
      <c r="H70" s="17">
        <v>28.3</v>
      </c>
      <c r="I70" s="17">
        <v>947.3</v>
      </c>
      <c r="J70" s="17">
        <v>745.4</v>
      </c>
      <c r="K70" s="21">
        <v>1692.7</v>
      </c>
      <c r="L70" s="17"/>
    </row>
    <row r="71" spans="1:12">
      <c r="A71" s="17">
        <v>1982</v>
      </c>
      <c r="B71" s="17">
        <v>0.6</v>
      </c>
      <c r="C71" s="17">
        <v>281.5</v>
      </c>
      <c r="D71" s="17">
        <v>608.20000000000005</v>
      </c>
      <c r="E71" s="17">
        <v>21.1</v>
      </c>
      <c r="F71" s="17">
        <v>16.100000000000001</v>
      </c>
      <c r="G71" s="17">
        <v>645.4</v>
      </c>
      <c r="H71" s="17">
        <v>24.9</v>
      </c>
      <c r="I71" s="17">
        <v>952.4</v>
      </c>
      <c r="J71" s="17">
        <v>810.6</v>
      </c>
      <c r="K71" s="21">
        <v>1763</v>
      </c>
      <c r="L71" s="17"/>
    </row>
    <row r="72" spans="1:12">
      <c r="A72" s="17">
        <v>1983</v>
      </c>
      <c r="B72" s="17">
        <v>0.4</v>
      </c>
      <c r="C72" s="17">
        <v>300</v>
      </c>
      <c r="D72" s="17">
        <v>457.8</v>
      </c>
      <c r="E72" s="17">
        <v>21.6</v>
      </c>
      <c r="F72" s="17">
        <v>8.5</v>
      </c>
      <c r="G72" s="17">
        <v>487.8</v>
      </c>
      <c r="H72" s="17">
        <v>29.5</v>
      </c>
      <c r="I72" s="17">
        <v>817.8</v>
      </c>
      <c r="J72" s="17">
        <v>844.3</v>
      </c>
      <c r="K72" s="21">
        <v>1662.1</v>
      </c>
      <c r="L72" s="17"/>
    </row>
    <row r="73" spans="1:12">
      <c r="A73" s="17">
        <v>1984</v>
      </c>
      <c r="B73" s="17">
        <v>0.9</v>
      </c>
      <c r="C73" s="17">
        <v>291.10000000000002</v>
      </c>
      <c r="D73" s="17">
        <v>553.20000000000005</v>
      </c>
      <c r="E73" s="17">
        <v>18.600000000000001</v>
      </c>
      <c r="F73" s="17">
        <v>29.1</v>
      </c>
      <c r="G73" s="17">
        <v>600.9</v>
      </c>
      <c r="H73" s="17">
        <v>20.2</v>
      </c>
      <c r="I73" s="17">
        <v>913.2</v>
      </c>
      <c r="J73" s="17">
        <v>859.8</v>
      </c>
      <c r="K73" s="21">
        <v>1773</v>
      </c>
      <c r="L73" s="17"/>
    </row>
    <row r="74" spans="1:12">
      <c r="A74" s="17">
        <v>1985</v>
      </c>
      <c r="B74" s="17">
        <v>0.8</v>
      </c>
      <c r="C74" s="17">
        <v>299.8</v>
      </c>
      <c r="D74" s="17">
        <v>531.29999999999995</v>
      </c>
      <c r="E74" s="17">
        <v>19.8</v>
      </c>
      <c r="F74" s="17">
        <v>26.3</v>
      </c>
      <c r="G74" s="17">
        <v>577.4</v>
      </c>
      <c r="H74" s="17">
        <v>20</v>
      </c>
      <c r="I74" s="17">
        <v>898</v>
      </c>
      <c r="J74" s="17">
        <v>861.9</v>
      </c>
      <c r="K74" s="21">
        <v>1759.9</v>
      </c>
      <c r="L74" s="17"/>
    </row>
    <row r="75" spans="1:12">
      <c r="A75" s="17">
        <v>1986</v>
      </c>
      <c r="B75" s="17">
        <v>0.9</v>
      </c>
      <c r="C75" s="17">
        <v>309.8</v>
      </c>
      <c r="D75" s="17">
        <v>518.70000000000005</v>
      </c>
      <c r="E75" s="17">
        <v>17.600000000000001</v>
      </c>
      <c r="F75" s="17">
        <v>12.5</v>
      </c>
      <c r="G75" s="17">
        <v>548.79999999999995</v>
      </c>
      <c r="H75" s="17">
        <v>14.6</v>
      </c>
      <c r="I75" s="17">
        <v>874.1</v>
      </c>
      <c r="J75" s="17">
        <v>842.6</v>
      </c>
      <c r="K75" s="21">
        <v>1716.7</v>
      </c>
      <c r="L75" s="17"/>
    </row>
    <row r="76" spans="1:12">
      <c r="A76" s="17">
        <v>1987</v>
      </c>
      <c r="B76" s="17">
        <v>0.6</v>
      </c>
      <c r="C76" s="17">
        <v>296.7</v>
      </c>
      <c r="D76" s="17">
        <v>499.5</v>
      </c>
      <c r="E76" s="17">
        <v>21.6</v>
      </c>
      <c r="F76" s="17">
        <v>13.8</v>
      </c>
      <c r="G76" s="17">
        <v>535</v>
      </c>
      <c r="H76" s="17">
        <v>10</v>
      </c>
      <c r="I76" s="17">
        <v>842.2</v>
      </c>
      <c r="J76" s="17">
        <v>884.9</v>
      </c>
      <c r="K76" s="21">
        <v>1727.1</v>
      </c>
      <c r="L76" s="17"/>
    </row>
    <row r="77" spans="1:12">
      <c r="A77" s="17">
        <v>1988</v>
      </c>
      <c r="B77" s="17">
        <v>0.3</v>
      </c>
      <c r="C77" s="17">
        <v>310.7</v>
      </c>
      <c r="D77" s="17">
        <v>579.20000000000005</v>
      </c>
      <c r="E77" s="17">
        <v>24.3</v>
      </c>
      <c r="F77" s="17">
        <v>12.9</v>
      </c>
      <c r="G77" s="17">
        <v>616.4</v>
      </c>
      <c r="H77" s="17">
        <v>10.7</v>
      </c>
      <c r="I77" s="17">
        <v>938.1</v>
      </c>
      <c r="J77" s="17">
        <v>950</v>
      </c>
      <c r="K77" s="21">
        <v>1888.2</v>
      </c>
      <c r="L77" s="17"/>
    </row>
    <row r="78" spans="1:12">
      <c r="A78" s="17">
        <v>1989</v>
      </c>
      <c r="B78" s="17">
        <v>0.3</v>
      </c>
      <c r="C78" s="17">
        <v>335.6</v>
      </c>
      <c r="D78" s="17">
        <v>666.5</v>
      </c>
      <c r="E78" s="17">
        <v>31.9</v>
      </c>
      <c r="F78" s="17">
        <v>8.6999999999999993</v>
      </c>
      <c r="G78" s="17">
        <v>707.1</v>
      </c>
      <c r="H78" s="17">
        <v>12</v>
      </c>
      <c r="I78" s="21">
        <v>1054.9000000000001</v>
      </c>
      <c r="J78" s="21">
        <v>1005</v>
      </c>
      <c r="K78" s="21">
        <v>2060</v>
      </c>
      <c r="L78" s="17"/>
    </row>
    <row r="79" spans="1:12">
      <c r="A79" s="17">
        <v>1990</v>
      </c>
      <c r="B79" s="17">
        <v>0.3</v>
      </c>
      <c r="C79" s="17">
        <v>321.10000000000002</v>
      </c>
      <c r="D79" s="17">
        <v>676.2</v>
      </c>
      <c r="E79" s="17">
        <v>34.799999999999997</v>
      </c>
      <c r="F79" s="17">
        <v>7.5</v>
      </c>
      <c r="G79" s="17">
        <v>718.4</v>
      </c>
      <c r="H79" s="17">
        <v>16.5</v>
      </c>
      <c r="I79" s="21">
        <v>1056.3</v>
      </c>
      <c r="J79" s="21">
        <v>1038.5</v>
      </c>
      <c r="K79" s="21">
        <v>2094.8000000000002</v>
      </c>
      <c r="L79" s="17"/>
    </row>
    <row r="80" spans="1:12">
      <c r="A80" s="17">
        <v>1991</v>
      </c>
      <c r="B80" s="17">
        <v>0.2</v>
      </c>
      <c r="C80" s="17">
        <v>325.10000000000002</v>
      </c>
      <c r="D80" s="17">
        <v>626.5</v>
      </c>
      <c r="E80" s="17">
        <v>42.5</v>
      </c>
      <c r="F80" s="17">
        <v>5.9</v>
      </c>
      <c r="G80" s="17">
        <v>674.9</v>
      </c>
      <c r="H80" s="17">
        <v>16.600000000000001</v>
      </c>
      <c r="I80" s="21">
        <v>1016.9</v>
      </c>
      <c r="J80" s="21">
        <v>1097.4000000000001</v>
      </c>
      <c r="K80" s="21">
        <v>2114.3000000000002</v>
      </c>
      <c r="L80" s="17"/>
    </row>
    <row r="81" spans="1:12">
      <c r="A81" s="17">
        <v>1992</v>
      </c>
      <c r="B81" s="17">
        <v>0.4</v>
      </c>
      <c r="C81" s="17">
        <v>379.8</v>
      </c>
      <c r="D81" s="17">
        <v>658.6</v>
      </c>
      <c r="E81" s="17">
        <v>45.2</v>
      </c>
      <c r="F81" s="17">
        <v>5.5</v>
      </c>
      <c r="G81" s="17">
        <v>709.3</v>
      </c>
      <c r="H81" s="17">
        <v>15.9</v>
      </c>
      <c r="I81" s="21">
        <v>1105.4000000000001</v>
      </c>
      <c r="J81" s="21">
        <v>1162.3</v>
      </c>
      <c r="K81" s="21">
        <v>2267.6999999999998</v>
      </c>
      <c r="L81" s="17"/>
    </row>
    <row r="82" spans="1:12">
      <c r="A82" s="17">
        <v>1993</v>
      </c>
      <c r="B82" s="17">
        <v>0.2</v>
      </c>
      <c r="C82" s="17">
        <v>398.1</v>
      </c>
      <c r="D82" s="17">
        <v>602.70000000000005</v>
      </c>
      <c r="E82" s="17">
        <v>37.5</v>
      </c>
      <c r="F82" s="17">
        <v>6</v>
      </c>
      <c r="G82" s="17">
        <v>646.20000000000005</v>
      </c>
      <c r="H82" s="17">
        <v>16.100000000000001</v>
      </c>
      <c r="I82" s="21">
        <v>1060.7</v>
      </c>
      <c r="J82" s="21">
        <v>1207.4000000000001</v>
      </c>
      <c r="K82" s="21">
        <v>2268.1</v>
      </c>
      <c r="L82" s="17"/>
    </row>
    <row r="83" spans="1:12">
      <c r="A83" s="17">
        <v>1994</v>
      </c>
      <c r="B83" s="17">
        <v>0.2</v>
      </c>
      <c r="C83" s="17">
        <v>421.7</v>
      </c>
      <c r="D83" s="17">
        <v>553.79999999999995</v>
      </c>
      <c r="E83" s="17">
        <v>40.200000000000003</v>
      </c>
      <c r="F83" s="17">
        <v>5</v>
      </c>
      <c r="G83" s="17">
        <v>599</v>
      </c>
      <c r="H83" s="17">
        <v>14.9</v>
      </c>
      <c r="I83" s="21">
        <v>1035.8</v>
      </c>
      <c r="J83" s="21">
        <v>1250.3</v>
      </c>
      <c r="K83" s="21">
        <v>2286.1</v>
      </c>
      <c r="L83" s="17"/>
    </row>
    <row r="84" spans="1:12">
      <c r="A84" s="17">
        <v>1995</v>
      </c>
      <c r="B84" s="17">
        <v>0.3</v>
      </c>
      <c r="C84" s="17">
        <v>408.1</v>
      </c>
      <c r="D84" s="17">
        <v>481.9</v>
      </c>
      <c r="E84" s="17">
        <v>36.299999999999997</v>
      </c>
      <c r="F84" s="17">
        <v>3.3</v>
      </c>
      <c r="G84" s="17">
        <v>521.4</v>
      </c>
      <c r="H84" s="17">
        <v>14.6</v>
      </c>
      <c r="I84" s="17">
        <v>944.4</v>
      </c>
      <c r="J84" s="21">
        <v>1286.2</v>
      </c>
      <c r="K84" s="21">
        <v>2230.6</v>
      </c>
      <c r="L84" s="17"/>
    </row>
    <row r="85" spans="1:12">
      <c r="A85" s="17">
        <v>1996</v>
      </c>
      <c r="B85" s="17">
        <v>0.1</v>
      </c>
      <c r="C85" s="17">
        <v>441.1</v>
      </c>
      <c r="D85" s="17">
        <v>579.5</v>
      </c>
      <c r="E85" s="17">
        <v>47.9</v>
      </c>
      <c r="F85" s="17">
        <v>4</v>
      </c>
      <c r="G85" s="17">
        <v>631.4</v>
      </c>
      <c r="H85" s="17">
        <v>17.399999999999999</v>
      </c>
      <c r="I85" s="21">
        <v>1090</v>
      </c>
      <c r="J85" s="21">
        <v>1318.6</v>
      </c>
      <c r="K85" s="21">
        <v>2408.6</v>
      </c>
      <c r="L85" s="17"/>
    </row>
    <row r="86" spans="1:12">
      <c r="A86" s="17">
        <v>1997</v>
      </c>
      <c r="B86" s="17">
        <v>0.1</v>
      </c>
      <c r="C86" s="17">
        <v>419</v>
      </c>
      <c r="D86" s="17">
        <v>555.20000000000005</v>
      </c>
      <c r="E86" s="17">
        <v>54.1</v>
      </c>
      <c r="F86" s="17">
        <v>4.7</v>
      </c>
      <c r="G86" s="17">
        <v>614</v>
      </c>
      <c r="H86" s="17">
        <v>12.4</v>
      </c>
      <c r="I86" s="21">
        <v>1045.5</v>
      </c>
      <c r="J86" s="21">
        <v>1317.5</v>
      </c>
      <c r="K86" s="21">
        <v>2363</v>
      </c>
      <c r="L86" s="17"/>
    </row>
    <row r="87" spans="1:12">
      <c r="A87" s="17">
        <v>1998</v>
      </c>
      <c r="B87" s="17">
        <v>0.1</v>
      </c>
      <c r="C87" s="17">
        <v>374.5</v>
      </c>
      <c r="D87" s="17">
        <v>409.2</v>
      </c>
      <c r="E87" s="17">
        <v>63.8</v>
      </c>
      <c r="F87" s="17">
        <v>3.4</v>
      </c>
      <c r="G87" s="17">
        <v>476.3</v>
      </c>
      <c r="H87" s="17">
        <v>9.5</v>
      </c>
      <c r="I87" s="17">
        <v>860.5</v>
      </c>
      <c r="J87" s="21">
        <v>1306.3</v>
      </c>
      <c r="K87" s="21">
        <v>2166.8000000000002</v>
      </c>
      <c r="L87" s="17"/>
    </row>
    <row r="88" spans="1:12">
      <c r="A88" s="17">
        <v>1999</v>
      </c>
      <c r="B88" s="17">
        <v>0.1</v>
      </c>
      <c r="C88" s="17">
        <v>404.4</v>
      </c>
      <c r="D88" s="17">
        <v>489.5</v>
      </c>
      <c r="E88" s="17">
        <v>50.3</v>
      </c>
      <c r="F88" s="17">
        <v>6.8</v>
      </c>
      <c r="G88" s="17">
        <v>546.5</v>
      </c>
      <c r="H88" s="17">
        <v>10</v>
      </c>
      <c r="I88" s="17">
        <v>961</v>
      </c>
      <c r="J88" s="21">
        <v>1331.6</v>
      </c>
      <c r="K88" s="21">
        <v>2292.6</v>
      </c>
      <c r="L88" s="17"/>
    </row>
    <row r="89" spans="1:12">
      <c r="A89" s="17">
        <v>2000</v>
      </c>
      <c r="B89" s="17" t="s">
        <v>265</v>
      </c>
      <c r="C89" s="17">
        <v>474.7</v>
      </c>
      <c r="D89" s="17">
        <v>811.7</v>
      </c>
      <c r="E89" s="17">
        <v>69.900000000000006</v>
      </c>
      <c r="F89" s="17">
        <v>11.7</v>
      </c>
      <c r="G89" s="17">
        <v>893.2</v>
      </c>
      <c r="H89" s="17">
        <v>16.2</v>
      </c>
      <c r="I89" s="21">
        <v>1384.3</v>
      </c>
      <c r="J89" s="21">
        <v>1264.5</v>
      </c>
      <c r="K89" s="21">
        <v>2648.7</v>
      </c>
      <c r="L89" s="17"/>
    </row>
    <row r="90" spans="1:12">
      <c r="A90" s="17">
        <v>2001</v>
      </c>
      <c r="B90" s="17" t="s">
        <v>265</v>
      </c>
      <c r="C90" s="17">
        <v>500.5</v>
      </c>
      <c r="D90" s="17">
        <v>750.3</v>
      </c>
      <c r="E90" s="17">
        <v>76.099999999999994</v>
      </c>
      <c r="F90" s="17">
        <v>8.8000000000000007</v>
      </c>
      <c r="G90" s="17">
        <v>835.3</v>
      </c>
      <c r="H90" s="17">
        <v>12.3</v>
      </c>
      <c r="I90" s="21">
        <v>1348.2</v>
      </c>
      <c r="J90" s="21">
        <v>1305.8</v>
      </c>
      <c r="K90" s="21">
        <v>2654</v>
      </c>
      <c r="L90" s="17"/>
    </row>
    <row r="91" spans="1:12">
      <c r="A91" s="17">
        <v>2002</v>
      </c>
      <c r="B91" s="17" t="s">
        <v>265</v>
      </c>
      <c r="C91" s="17">
        <v>449.1</v>
      </c>
      <c r="D91" s="17">
        <v>651.79999999999995</v>
      </c>
      <c r="E91" s="17">
        <v>72.2</v>
      </c>
      <c r="F91" s="17">
        <v>5.0999999999999996</v>
      </c>
      <c r="G91" s="17">
        <v>729.1</v>
      </c>
      <c r="H91" s="17">
        <v>11.3</v>
      </c>
      <c r="I91" s="21">
        <v>1189.5999999999999</v>
      </c>
      <c r="J91" s="21">
        <v>1366.6</v>
      </c>
      <c r="K91" s="21">
        <v>2556.1</v>
      </c>
      <c r="L91" s="17"/>
    </row>
    <row r="92" spans="1:12">
      <c r="A92" s="17">
        <v>2003</v>
      </c>
      <c r="B92" s="17">
        <v>0.1</v>
      </c>
      <c r="C92" s="17">
        <v>582.70000000000005</v>
      </c>
      <c r="D92" s="17">
        <v>950.9</v>
      </c>
      <c r="E92" s="17">
        <v>95.8</v>
      </c>
      <c r="F92" s="17">
        <v>14.3</v>
      </c>
      <c r="G92" s="21">
        <v>1061</v>
      </c>
      <c r="H92" s="17">
        <v>14.3</v>
      </c>
      <c r="I92" s="21">
        <v>1658.1</v>
      </c>
      <c r="J92" s="21">
        <v>1491.1</v>
      </c>
      <c r="K92" s="21">
        <v>3149.1</v>
      </c>
      <c r="L92" s="17"/>
    </row>
    <row r="93" spans="1:12">
      <c r="A93" s="17">
        <v>2004</v>
      </c>
      <c r="B93" s="17" t="s">
        <v>265</v>
      </c>
      <c r="C93" s="17">
        <v>621.20000000000005</v>
      </c>
      <c r="D93" s="21">
        <v>1150.3</v>
      </c>
      <c r="E93" s="17">
        <v>101.9</v>
      </c>
      <c r="F93" s="17">
        <v>22.2</v>
      </c>
      <c r="G93" s="21">
        <v>1274.4000000000001</v>
      </c>
      <c r="H93" s="17">
        <v>16.7</v>
      </c>
      <c r="I93" s="21">
        <v>1912.2</v>
      </c>
      <c r="J93" s="21">
        <v>1536.5</v>
      </c>
      <c r="K93" s="21">
        <v>3448.8</v>
      </c>
      <c r="L93" s="17"/>
    </row>
    <row r="94" spans="1:12">
      <c r="A94" s="17">
        <v>2005</v>
      </c>
      <c r="B94" s="17">
        <v>0.1</v>
      </c>
      <c r="C94" s="17">
        <v>723</v>
      </c>
      <c r="D94" s="21">
        <v>1336.1</v>
      </c>
      <c r="E94" s="17">
        <v>115.3</v>
      </c>
      <c r="F94" s="17">
        <v>28</v>
      </c>
      <c r="G94" s="21">
        <v>1479.4</v>
      </c>
      <c r="H94" s="17">
        <v>8.1999999999999993</v>
      </c>
      <c r="I94" s="21">
        <v>2210.6999999999998</v>
      </c>
      <c r="J94" s="21">
        <v>1882.8</v>
      </c>
      <c r="K94" s="21">
        <v>4093.5</v>
      </c>
      <c r="L94" s="17"/>
    </row>
    <row r="95" spans="1:12">
      <c r="A95" s="17">
        <v>2006</v>
      </c>
      <c r="B95" s="17" t="s">
        <v>265</v>
      </c>
      <c r="C95" s="17">
        <v>691.9</v>
      </c>
      <c r="D95" s="21">
        <v>1353.1</v>
      </c>
      <c r="E95" s="17">
        <v>105.4</v>
      </c>
      <c r="F95" s="17">
        <v>23.7</v>
      </c>
      <c r="G95" s="21">
        <v>1482.2</v>
      </c>
      <c r="H95" s="17">
        <v>8.4</v>
      </c>
      <c r="I95" s="21">
        <v>2182.6</v>
      </c>
      <c r="J95" s="21">
        <v>2185.1</v>
      </c>
      <c r="K95" s="21">
        <v>4367.7</v>
      </c>
      <c r="L95" s="17"/>
    </row>
    <row r="96" spans="1:12">
      <c r="A96" s="17">
        <v>2007</v>
      </c>
      <c r="B96" s="17" t="s">
        <v>265</v>
      </c>
      <c r="C96" s="17">
        <v>710.5</v>
      </c>
      <c r="D96" s="21">
        <v>1517.8</v>
      </c>
      <c r="E96" s="17">
        <v>124.4</v>
      </c>
      <c r="F96" s="17">
        <v>16.5</v>
      </c>
      <c r="G96" s="21">
        <v>1658.7</v>
      </c>
      <c r="H96" s="17">
        <v>10.3</v>
      </c>
      <c r="I96" s="21">
        <v>2379.4</v>
      </c>
      <c r="J96" s="21">
        <v>2555.6</v>
      </c>
      <c r="K96" s="21">
        <v>4935</v>
      </c>
      <c r="L96" s="17"/>
    </row>
    <row r="97" spans="1:12">
      <c r="A97" s="17">
        <v>2008</v>
      </c>
      <c r="B97" s="17"/>
      <c r="C97" s="17">
        <v>766.4</v>
      </c>
      <c r="D97" s="21">
        <v>1794.9</v>
      </c>
      <c r="E97" s="17">
        <v>186.1</v>
      </c>
      <c r="F97" s="17">
        <v>7.5</v>
      </c>
      <c r="G97" s="21">
        <v>1988.5</v>
      </c>
      <c r="H97" s="17">
        <v>14.1</v>
      </c>
      <c r="I97" s="21">
        <v>2769</v>
      </c>
      <c r="J97" s="21">
        <v>2487.9</v>
      </c>
      <c r="K97" s="21">
        <v>5256.9</v>
      </c>
      <c r="L97" s="17"/>
    </row>
    <row r="98" spans="1:12">
      <c r="A98" s="17">
        <v>2009</v>
      </c>
      <c r="B98" s="17"/>
      <c r="C98" s="17">
        <v>651.6</v>
      </c>
      <c r="D98" s="21">
        <v>1375.5</v>
      </c>
      <c r="E98" s="17">
        <v>185.2</v>
      </c>
      <c r="F98" s="17">
        <v>5.8</v>
      </c>
      <c r="G98" s="21">
        <v>1566.4</v>
      </c>
      <c r="H98" s="17">
        <v>23.1</v>
      </c>
      <c r="I98" s="21">
        <v>2241</v>
      </c>
      <c r="J98" s="21">
        <v>2557.4</v>
      </c>
      <c r="K98" s="21">
        <v>4798.3999999999996</v>
      </c>
      <c r="L98" s="17"/>
    </row>
    <row r="99" spans="1:12">
      <c r="A99" s="17">
        <v>2010</v>
      </c>
      <c r="B99" s="17"/>
      <c r="C99" s="17">
        <v>637.9</v>
      </c>
      <c r="D99" s="21">
        <v>1438.3</v>
      </c>
      <c r="E99" s="17">
        <v>187.4</v>
      </c>
      <c r="F99" s="17">
        <v>6.1</v>
      </c>
      <c r="G99" s="21">
        <v>1631.8</v>
      </c>
      <c r="H99" s="17">
        <v>29.2</v>
      </c>
      <c r="I99" s="21">
        <v>2299</v>
      </c>
      <c r="J99" s="21">
        <v>2514.5</v>
      </c>
      <c r="K99" s="21">
        <v>4813.3999999999996</v>
      </c>
      <c r="L99" s="17"/>
    </row>
    <row r="100" spans="1:12">
      <c r="A100" s="17">
        <v>2011</v>
      </c>
      <c r="B100" s="17"/>
      <c r="C100" s="17">
        <v>618.5</v>
      </c>
      <c r="D100" s="21">
        <v>1522.4</v>
      </c>
      <c r="E100" s="17">
        <v>221.3</v>
      </c>
      <c r="F100" s="17">
        <v>5.2</v>
      </c>
      <c r="G100" s="21">
        <v>1748.9</v>
      </c>
      <c r="H100" s="17">
        <v>34</v>
      </c>
      <c r="I100" s="21">
        <v>2401.3000000000002</v>
      </c>
      <c r="J100" s="21">
        <v>2339</v>
      </c>
      <c r="K100" s="21">
        <v>4740.3</v>
      </c>
      <c r="L100" s="17"/>
    </row>
    <row r="101" spans="1:12">
      <c r="A101" s="17">
        <v>2012</v>
      </c>
      <c r="B101" s="17"/>
      <c r="C101" s="17">
        <v>581.70000000000005</v>
      </c>
      <c r="D101" s="21">
        <v>1591</v>
      </c>
      <c r="E101" s="17">
        <v>197.7</v>
      </c>
      <c r="F101" s="17">
        <v>2.5</v>
      </c>
      <c r="G101" s="21">
        <v>1791.2</v>
      </c>
      <c r="H101" s="17">
        <v>31.7</v>
      </c>
      <c r="I101" s="21">
        <v>2404.5</v>
      </c>
      <c r="J101" s="21">
        <v>2212.6</v>
      </c>
      <c r="K101" s="21">
        <v>4617.1000000000004</v>
      </c>
      <c r="L101" s="17"/>
    </row>
    <row r="102" spans="1:12">
      <c r="A102" s="17">
        <v>2013</v>
      </c>
      <c r="B102" s="17"/>
      <c r="C102" s="17">
        <v>623.4</v>
      </c>
      <c r="D102" s="21">
        <v>1624.5</v>
      </c>
      <c r="E102" s="17">
        <v>243.6</v>
      </c>
      <c r="F102" s="17">
        <v>2.2000000000000002</v>
      </c>
      <c r="G102" s="21">
        <v>1870.3</v>
      </c>
      <c r="H102" s="17">
        <v>40.5</v>
      </c>
      <c r="I102" s="21">
        <v>2534.1999999999998</v>
      </c>
      <c r="J102" s="21">
        <v>2305.8000000000002</v>
      </c>
      <c r="K102" s="21">
        <v>4840</v>
      </c>
      <c r="L102" s="17"/>
    </row>
    <row r="103" spans="1:12">
      <c r="A103" s="17">
        <v>2014</v>
      </c>
      <c r="B103" s="17"/>
      <c r="C103" s="17">
        <v>723.4</v>
      </c>
      <c r="D103" s="21">
        <v>1595.6</v>
      </c>
      <c r="E103" s="17">
        <v>262.8</v>
      </c>
      <c r="F103" s="17">
        <v>3</v>
      </c>
      <c r="G103" s="21">
        <v>1861.4</v>
      </c>
      <c r="H103" s="17">
        <v>39.9</v>
      </c>
      <c r="I103" s="21">
        <v>2624.7</v>
      </c>
      <c r="J103" s="21">
        <v>2523.3000000000002</v>
      </c>
      <c r="K103" s="21">
        <v>5148.1000000000004</v>
      </c>
      <c r="L103" s="17"/>
    </row>
    <row r="104" spans="1:12">
      <c r="A104" s="17">
        <v>2015</v>
      </c>
      <c r="B104" s="17"/>
      <c r="C104" s="17">
        <v>637.20000000000005</v>
      </c>
      <c r="D104" s="21">
        <v>1141.0999999999999</v>
      </c>
      <c r="E104" s="17">
        <v>228.4</v>
      </c>
      <c r="F104" s="17">
        <v>1</v>
      </c>
      <c r="G104" s="21">
        <v>1370.5</v>
      </c>
      <c r="H104" s="17">
        <v>30.7</v>
      </c>
      <c r="I104" s="21">
        <v>2038.4</v>
      </c>
      <c r="J104" s="21">
        <v>2699.3</v>
      </c>
      <c r="K104" s="21">
        <v>4737.7</v>
      </c>
      <c r="L104" s="17"/>
    </row>
    <row r="105" spans="1:12">
      <c r="A105" s="17">
        <v>2016</v>
      </c>
      <c r="B105" s="17"/>
      <c r="C105" s="17">
        <v>594.4</v>
      </c>
      <c r="D105" s="17">
        <v>727.3</v>
      </c>
      <c r="E105" s="17">
        <v>211.6</v>
      </c>
      <c r="F105" s="17">
        <v>1</v>
      </c>
      <c r="G105" s="17">
        <v>940</v>
      </c>
      <c r="H105" s="17">
        <v>18.399999999999999</v>
      </c>
      <c r="I105" s="21">
        <v>1552.8</v>
      </c>
      <c r="J105" s="21">
        <v>2536.8000000000002</v>
      </c>
      <c r="K105" s="21">
        <v>4089.6</v>
      </c>
      <c r="L105" s="17"/>
    </row>
    <row r="106" spans="1:12">
      <c r="A106" s="17">
        <v>2017</v>
      </c>
      <c r="B106" s="17"/>
      <c r="C106" s="17">
        <v>675.6</v>
      </c>
      <c r="D106" s="17">
        <v>810.3</v>
      </c>
      <c r="E106" s="17">
        <v>301.10000000000002</v>
      </c>
      <c r="F106" s="17">
        <v>0.8</v>
      </c>
      <c r="G106" s="21">
        <v>1112.3</v>
      </c>
      <c r="H106" s="17">
        <v>21.6</v>
      </c>
      <c r="I106" s="21">
        <v>1809.5</v>
      </c>
      <c r="J106" s="21">
        <v>2512</v>
      </c>
      <c r="K106" s="21">
        <v>4321.5</v>
      </c>
      <c r="L106" s="17"/>
    </row>
    <row r="107" spans="1:12">
      <c r="A107" s="17">
        <v>2018</v>
      </c>
      <c r="B107" s="17"/>
      <c r="C107" s="17">
        <v>739.2</v>
      </c>
      <c r="D107" s="21">
        <v>1089.4000000000001</v>
      </c>
      <c r="E107" s="17">
        <v>306.8</v>
      </c>
      <c r="F107" s="17">
        <v>1.1000000000000001</v>
      </c>
      <c r="G107" s="21">
        <v>1397.3</v>
      </c>
      <c r="H107" s="17">
        <v>27.1</v>
      </c>
      <c r="I107" s="21">
        <v>2163.5</v>
      </c>
      <c r="J107" s="21">
        <v>2769.1</v>
      </c>
      <c r="K107" s="21">
        <v>4932.7</v>
      </c>
      <c r="L107" s="17"/>
    </row>
    <row r="108" spans="1:12">
      <c r="A108" s="17">
        <v>2019</v>
      </c>
      <c r="B108" s="17"/>
      <c r="C108" s="17">
        <v>763.1</v>
      </c>
      <c r="D108" s="21">
        <v>1000.4</v>
      </c>
      <c r="E108" s="17">
        <v>269.60000000000002</v>
      </c>
      <c r="F108" s="17">
        <v>1.5</v>
      </c>
      <c r="G108" s="21">
        <v>1271.5</v>
      </c>
      <c r="H108" s="17">
        <v>27.7</v>
      </c>
      <c r="I108" s="21">
        <v>2062.3000000000002</v>
      </c>
      <c r="J108" s="21">
        <v>2732.7</v>
      </c>
      <c r="K108" s="21">
        <v>4795</v>
      </c>
      <c r="L108" s="17"/>
    </row>
    <row r="109" spans="1:12">
      <c r="A109" s="17">
        <v>2020</v>
      </c>
      <c r="B109" s="17"/>
      <c r="C109" s="17">
        <v>714.9</v>
      </c>
      <c r="D109" s="17">
        <v>691.7</v>
      </c>
      <c r="E109" s="17">
        <v>243.5</v>
      </c>
      <c r="F109" s="17">
        <v>0.9</v>
      </c>
      <c r="G109" s="17">
        <v>936.1</v>
      </c>
      <c r="H109" s="17">
        <v>17.8</v>
      </c>
      <c r="I109" s="21">
        <v>1668.9</v>
      </c>
      <c r="J109" s="21">
        <v>2948.8</v>
      </c>
      <c r="K109" s="21">
        <v>4617.7</v>
      </c>
      <c r="L109" s="17"/>
    </row>
    <row r="110" spans="1:12">
      <c r="A110" s="22">
        <v>2021</v>
      </c>
      <c r="B110" s="22"/>
      <c r="C110" s="22">
        <v>801</v>
      </c>
      <c r="D110" s="22">
        <v>964.1</v>
      </c>
      <c r="E110" s="22">
        <v>300.89999999999998</v>
      </c>
      <c r="F110" s="22">
        <v>1.3</v>
      </c>
      <c r="G110" s="23">
        <v>1266.2</v>
      </c>
      <c r="H110" s="22">
        <v>25.5</v>
      </c>
      <c r="I110" s="23">
        <v>2092.6999999999998</v>
      </c>
      <c r="J110" s="23">
        <v>2868.4</v>
      </c>
      <c r="K110" s="23">
        <v>4961.1000000000004</v>
      </c>
      <c r="L110" s="24"/>
    </row>
  </sheetData>
  <mergeCells count="10">
    <mergeCell ref="B5:L5"/>
    <mergeCell ref="B58:L58"/>
    <mergeCell ref="A2:A5"/>
    <mergeCell ref="B2:I2"/>
    <mergeCell ref="J2:J4"/>
    <mergeCell ref="K2:L4"/>
    <mergeCell ref="B3:B4"/>
    <mergeCell ref="C3:C4"/>
    <mergeCell ref="D3:G3"/>
    <mergeCell ref="I3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D2BF-87B2-4E36-A66B-7A7A23F1B8AC}">
  <dimension ref="A1:K110"/>
  <sheetViews>
    <sheetView workbookViewId="0"/>
  </sheetViews>
  <sheetFormatPr defaultRowHeight="15"/>
  <sheetData>
    <row r="1" spans="1:11" ht="21">
      <c r="A1" s="27" t="s">
        <v>270</v>
      </c>
    </row>
    <row r="2" spans="1:11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14"/>
      <c r="J2" s="115" t="s">
        <v>245</v>
      </c>
      <c r="K2" s="115" t="s">
        <v>246</v>
      </c>
    </row>
    <row r="3" spans="1:11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14" t="s">
        <v>250</v>
      </c>
      <c r="I3" s="115" t="s">
        <v>251</v>
      </c>
      <c r="J3" s="104"/>
      <c r="K3" s="104"/>
    </row>
    <row r="4" spans="1:11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14" t="s">
        <v>254</v>
      </c>
      <c r="I4" s="105"/>
      <c r="J4" s="105"/>
      <c r="K4" s="105"/>
    </row>
    <row r="5" spans="1:11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2"/>
    </row>
    <row r="6" spans="1:11">
      <c r="A6" s="16">
        <v>1970</v>
      </c>
      <c r="B6" s="16">
        <v>1.1299999999999999</v>
      </c>
      <c r="C6" s="16">
        <v>1.84</v>
      </c>
      <c r="D6" s="16">
        <v>1.43</v>
      </c>
      <c r="E6" s="16">
        <v>2.95</v>
      </c>
      <c r="F6" s="16">
        <v>1.72</v>
      </c>
      <c r="G6" s="16">
        <v>1.46</v>
      </c>
      <c r="H6" s="16">
        <v>0.4</v>
      </c>
      <c r="I6" s="16">
        <v>1.61</v>
      </c>
      <c r="J6" s="16">
        <v>7.83</v>
      </c>
      <c r="K6" s="16">
        <v>2.27</v>
      </c>
    </row>
    <row r="7" spans="1:11">
      <c r="A7" s="17">
        <v>1971</v>
      </c>
      <c r="B7" s="17">
        <v>1.38</v>
      </c>
      <c r="C7" s="17">
        <v>1.9</v>
      </c>
      <c r="D7" s="17">
        <v>1.51</v>
      </c>
      <c r="E7" s="17">
        <v>2.91</v>
      </c>
      <c r="F7" s="17">
        <v>1.77</v>
      </c>
      <c r="G7" s="17">
        <v>1.53</v>
      </c>
      <c r="H7" s="17">
        <v>0.42</v>
      </c>
      <c r="I7" s="17">
        <v>1.68</v>
      </c>
      <c r="J7" s="17">
        <v>8.91</v>
      </c>
      <c r="K7" s="17">
        <v>2.48</v>
      </c>
    </row>
    <row r="8" spans="1:11">
      <c r="A8" s="17">
        <v>1972</v>
      </c>
      <c r="B8" s="17">
        <v>1.35</v>
      </c>
      <c r="C8" s="17">
        <v>1.97</v>
      </c>
      <c r="D8" s="17">
        <v>1.52</v>
      </c>
      <c r="E8" s="17">
        <v>3.01</v>
      </c>
      <c r="F8" s="17">
        <v>1.81</v>
      </c>
      <c r="G8" s="17">
        <v>1.55</v>
      </c>
      <c r="H8" s="17">
        <v>0.42</v>
      </c>
      <c r="I8" s="17">
        <v>1.71</v>
      </c>
      <c r="J8" s="17">
        <v>9.4600000000000009</v>
      </c>
      <c r="K8" s="17">
        <v>2.57</v>
      </c>
    </row>
    <row r="9" spans="1:11">
      <c r="A9" s="17">
        <v>1973</v>
      </c>
      <c r="B9" s="17">
        <v>1.38</v>
      </c>
      <c r="C9" s="17">
        <v>2.0299999999999998</v>
      </c>
      <c r="D9" s="17">
        <v>1.73</v>
      </c>
      <c r="E9" s="17">
        <v>4.6900000000000004</v>
      </c>
      <c r="F9" s="17">
        <v>2.17</v>
      </c>
      <c r="G9" s="17">
        <v>1.78</v>
      </c>
      <c r="H9" s="17">
        <v>0.49</v>
      </c>
      <c r="I9" s="17">
        <v>1.87</v>
      </c>
      <c r="J9" s="17">
        <v>10.15</v>
      </c>
      <c r="K9" s="17">
        <v>2.89</v>
      </c>
    </row>
    <row r="10" spans="1:11">
      <c r="A10" s="17">
        <v>1974</v>
      </c>
      <c r="B10" s="17">
        <v>2.19</v>
      </c>
      <c r="C10" s="17">
        <v>2.19</v>
      </c>
      <c r="D10" s="17">
        <v>2.66</v>
      </c>
      <c r="E10" s="17">
        <v>5.33</v>
      </c>
      <c r="F10" s="17">
        <v>3.3</v>
      </c>
      <c r="G10" s="17">
        <v>2.72</v>
      </c>
      <c r="H10" s="17">
        <v>0.75</v>
      </c>
      <c r="I10" s="17">
        <v>2.48</v>
      </c>
      <c r="J10" s="17">
        <v>14.19</v>
      </c>
      <c r="K10" s="17">
        <v>3.98</v>
      </c>
    </row>
    <row r="11" spans="1:11">
      <c r="A11" s="17">
        <v>1975</v>
      </c>
      <c r="B11" s="17">
        <v>2.09</v>
      </c>
      <c r="C11" s="17">
        <v>2.61</v>
      </c>
      <c r="D11" s="17">
        <v>2.81</v>
      </c>
      <c r="E11" s="17">
        <v>4.9400000000000004</v>
      </c>
      <c r="F11" s="17">
        <v>3.51</v>
      </c>
      <c r="G11" s="17">
        <v>2.85</v>
      </c>
      <c r="H11" s="17">
        <v>0.79</v>
      </c>
      <c r="I11" s="17">
        <v>2.73</v>
      </c>
      <c r="J11" s="17">
        <v>15.77</v>
      </c>
      <c r="K11" s="17">
        <v>4.47</v>
      </c>
    </row>
    <row r="12" spans="1:11">
      <c r="A12" s="17">
        <v>1976</v>
      </c>
      <c r="B12" s="17">
        <v>3.42</v>
      </c>
      <c r="C12" s="17">
        <v>3.04</v>
      </c>
      <c r="D12" s="17">
        <v>2.97</v>
      </c>
      <c r="E12" s="17">
        <v>4.4800000000000004</v>
      </c>
      <c r="F12" s="17">
        <v>3.78</v>
      </c>
      <c r="G12" s="17">
        <v>3.01</v>
      </c>
      <c r="H12" s="17">
        <v>0.85</v>
      </c>
      <c r="I12" s="17">
        <v>3</v>
      </c>
      <c r="J12" s="17">
        <v>16.649999999999999</v>
      </c>
      <c r="K12" s="17">
        <v>4.76</v>
      </c>
    </row>
    <row r="13" spans="1:11">
      <c r="A13" s="17">
        <v>1977</v>
      </c>
      <c r="B13" s="17">
        <v>2.69</v>
      </c>
      <c r="C13" s="17">
        <v>3.31</v>
      </c>
      <c r="D13" s="17">
        <v>3.37</v>
      </c>
      <c r="E13" s="17">
        <v>5.87</v>
      </c>
      <c r="F13" s="17">
        <v>4.22</v>
      </c>
      <c r="G13" s="17">
        <v>3.45</v>
      </c>
      <c r="H13" s="17">
        <v>0.96</v>
      </c>
      <c r="I13" s="17">
        <v>3.36</v>
      </c>
      <c r="J13" s="17">
        <v>18.32</v>
      </c>
      <c r="K13" s="17">
        <v>5.44</v>
      </c>
    </row>
    <row r="14" spans="1:11">
      <c r="A14" s="17">
        <v>1978</v>
      </c>
      <c r="B14" s="17">
        <v>2.81</v>
      </c>
      <c r="C14" s="17">
        <v>3.41</v>
      </c>
      <c r="D14" s="17">
        <v>3.58</v>
      </c>
      <c r="E14" s="17">
        <v>6.81</v>
      </c>
      <c r="F14" s="17">
        <v>4.47</v>
      </c>
      <c r="G14" s="17">
        <v>3.68</v>
      </c>
      <c r="H14" s="17">
        <v>1.01</v>
      </c>
      <c r="I14" s="17">
        <v>3.52</v>
      </c>
      <c r="J14" s="17">
        <v>18.7</v>
      </c>
      <c r="K14" s="17">
        <v>5.7</v>
      </c>
    </row>
    <row r="15" spans="1:11">
      <c r="A15" s="17">
        <v>1979</v>
      </c>
      <c r="B15" s="17">
        <v>2.93</v>
      </c>
      <c r="C15" s="17">
        <v>4.1500000000000004</v>
      </c>
      <c r="D15" s="17">
        <v>5.12</v>
      </c>
      <c r="E15" s="17">
        <v>7.59</v>
      </c>
      <c r="F15" s="17">
        <v>6.07</v>
      </c>
      <c r="G15" s="17">
        <v>5.18</v>
      </c>
      <c r="H15" s="17">
        <v>1.45</v>
      </c>
      <c r="I15" s="17">
        <v>4.6100000000000003</v>
      </c>
      <c r="J15" s="17">
        <v>20.23</v>
      </c>
      <c r="K15" s="17">
        <v>7.26</v>
      </c>
    </row>
    <row r="16" spans="1:11">
      <c r="A16" s="17">
        <v>1980</v>
      </c>
      <c r="B16" s="17">
        <v>3.17</v>
      </c>
      <c r="C16" s="17">
        <v>4.9000000000000004</v>
      </c>
      <c r="D16" s="17">
        <v>7.06</v>
      </c>
      <c r="E16" s="17">
        <v>9.83</v>
      </c>
      <c r="F16" s="17">
        <v>9.27</v>
      </c>
      <c r="G16" s="17">
        <v>7.13</v>
      </c>
      <c r="H16" s="17">
        <v>2.02</v>
      </c>
      <c r="I16" s="17">
        <v>5.9</v>
      </c>
      <c r="J16" s="17">
        <v>24.08</v>
      </c>
      <c r="K16" s="17">
        <v>8.7899999999999991</v>
      </c>
    </row>
    <row r="17" spans="1:11">
      <c r="A17" s="17">
        <v>1981</v>
      </c>
      <c r="B17" s="17">
        <v>3.57</v>
      </c>
      <c r="C17" s="17">
        <v>5.68</v>
      </c>
      <c r="D17" s="17">
        <v>8.76</v>
      </c>
      <c r="E17" s="17">
        <v>11.47</v>
      </c>
      <c r="F17" s="17">
        <v>11.86</v>
      </c>
      <c r="G17" s="17">
        <v>8.85</v>
      </c>
      <c r="H17" s="17">
        <v>2.4900000000000002</v>
      </c>
      <c r="I17" s="17">
        <v>7.03</v>
      </c>
      <c r="J17" s="17">
        <v>27.84</v>
      </c>
      <c r="K17" s="17">
        <v>10.23</v>
      </c>
    </row>
    <row r="18" spans="1:11">
      <c r="A18" s="17">
        <v>1982</v>
      </c>
      <c r="B18" s="17">
        <v>3.54</v>
      </c>
      <c r="C18" s="17">
        <v>6.82</v>
      </c>
      <c r="D18" s="17">
        <v>8.4600000000000009</v>
      </c>
      <c r="E18" s="17">
        <v>11.47</v>
      </c>
      <c r="F18" s="17">
        <v>11.92</v>
      </c>
      <c r="G18" s="17">
        <v>8.6</v>
      </c>
      <c r="H18" s="17">
        <v>2.41</v>
      </c>
      <c r="I18" s="17">
        <v>7.41</v>
      </c>
      <c r="J18" s="17">
        <v>30.71</v>
      </c>
      <c r="K18" s="17">
        <v>11.16</v>
      </c>
    </row>
    <row r="19" spans="1:11">
      <c r="A19" s="17">
        <v>1983</v>
      </c>
      <c r="B19" s="17">
        <v>3.03</v>
      </c>
      <c r="C19" s="17">
        <v>7.22</v>
      </c>
      <c r="D19" s="17">
        <v>8.25</v>
      </c>
      <c r="E19" s="17">
        <v>11.74</v>
      </c>
      <c r="F19" s="17">
        <v>7.36</v>
      </c>
      <c r="G19" s="17">
        <v>8.35</v>
      </c>
      <c r="H19" s="17">
        <v>2.34</v>
      </c>
      <c r="I19" s="17">
        <v>7.42</v>
      </c>
      <c r="J19" s="17">
        <v>30.95</v>
      </c>
      <c r="K19" s="17">
        <v>11.66</v>
      </c>
    </row>
    <row r="20" spans="1:11">
      <c r="A20" s="17">
        <v>1984</v>
      </c>
      <c r="B20" s="17">
        <v>3.24</v>
      </c>
      <c r="C20" s="17">
        <v>7.15</v>
      </c>
      <c r="D20" s="17">
        <v>8.48</v>
      </c>
      <c r="E20" s="17">
        <v>10.5</v>
      </c>
      <c r="F20" s="17">
        <v>8.34</v>
      </c>
      <c r="G20" s="17">
        <v>8.5299999999999994</v>
      </c>
      <c r="H20" s="17">
        <v>2.38</v>
      </c>
      <c r="I20" s="17">
        <v>7.59</v>
      </c>
      <c r="J20" s="17">
        <v>30.56</v>
      </c>
      <c r="K20" s="17">
        <v>11.51</v>
      </c>
    </row>
    <row r="21" spans="1:11">
      <c r="A21" s="17">
        <v>1985</v>
      </c>
      <c r="B21" s="17">
        <v>3.07</v>
      </c>
      <c r="C21" s="17">
        <v>7.33</v>
      </c>
      <c r="D21" s="17">
        <v>8.09</v>
      </c>
      <c r="E21" s="17">
        <v>10.95</v>
      </c>
      <c r="F21" s="17">
        <v>7.13</v>
      </c>
      <c r="G21" s="17">
        <v>8.1300000000000008</v>
      </c>
      <c r="H21" s="17">
        <v>2.29</v>
      </c>
      <c r="I21" s="17">
        <v>7.52</v>
      </c>
      <c r="J21" s="17">
        <v>32.24</v>
      </c>
      <c r="K21" s="17">
        <v>11.68</v>
      </c>
    </row>
    <row r="22" spans="1:11">
      <c r="A22" s="17">
        <v>1986</v>
      </c>
      <c r="B22" s="17">
        <v>2.82</v>
      </c>
      <c r="C22" s="17">
        <v>7.17</v>
      </c>
      <c r="D22" s="17">
        <v>6.89</v>
      </c>
      <c r="E22" s="17">
        <v>12.42</v>
      </c>
      <c r="F22" s="17">
        <v>3.91</v>
      </c>
      <c r="G22" s="17">
        <v>6.97</v>
      </c>
      <c r="H22" s="17">
        <v>1.83</v>
      </c>
      <c r="I22" s="17">
        <v>6.93</v>
      </c>
      <c r="J22" s="17">
        <v>31.19</v>
      </c>
      <c r="K22" s="17">
        <v>11.19</v>
      </c>
    </row>
    <row r="23" spans="1:11">
      <c r="A23" s="17">
        <v>1987</v>
      </c>
      <c r="B23" s="17">
        <v>2.8</v>
      </c>
      <c r="C23" s="17">
        <v>6.44</v>
      </c>
      <c r="D23" s="17">
        <v>6.44</v>
      </c>
      <c r="E23" s="17">
        <v>11.74</v>
      </c>
      <c r="F23" s="17">
        <v>5.93</v>
      </c>
      <c r="G23" s="17">
        <v>6.59</v>
      </c>
      <c r="H23" s="17">
        <v>1.75</v>
      </c>
      <c r="I23" s="17">
        <v>6.39</v>
      </c>
      <c r="J23" s="17">
        <v>29.01</v>
      </c>
      <c r="K23" s="17">
        <v>10.43</v>
      </c>
    </row>
    <row r="24" spans="1:11">
      <c r="A24" s="17">
        <v>1988</v>
      </c>
      <c r="B24" s="17">
        <v>2.82</v>
      </c>
      <c r="C24" s="17">
        <v>6.17</v>
      </c>
      <c r="D24" s="17">
        <v>6.48</v>
      </c>
      <c r="E24" s="17">
        <v>10.210000000000001</v>
      </c>
      <c r="F24" s="17">
        <v>4.25</v>
      </c>
      <c r="G24" s="17">
        <v>6.57</v>
      </c>
      <c r="H24" s="17">
        <v>1.76</v>
      </c>
      <c r="I24" s="17">
        <v>6.22</v>
      </c>
      <c r="J24" s="17">
        <v>28.7</v>
      </c>
      <c r="K24" s="17">
        <v>10.3</v>
      </c>
    </row>
    <row r="25" spans="1:11">
      <c r="A25" s="17">
        <v>1989</v>
      </c>
      <c r="B25" s="17">
        <v>2.93</v>
      </c>
      <c r="C25" s="17">
        <v>6.35</v>
      </c>
      <c r="D25" s="17">
        <v>7.02</v>
      </c>
      <c r="E25" s="17">
        <v>8.9600000000000009</v>
      </c>
      <c r="F25" s="17">
        <v>5.16</v>
      </c>
      <c r="G25" s="17">
        <v>7.04</v>
      </c>
      <c r="H25" s="17">
        <v>1.95</v>
      </c>
      <c r="I25" s="17">
        <v>6.48</v>
      </c>
      <c r="J25" s="17">
        <v>29.53</v>
      </c>
      <c r="K25" s="17">
        <v>10.66</v>
      </c>
    </row>
    <row r="26" spans="1:11">
      <c r="A26" s="17">
        <v>1990</v>
      </c>
      <c r="B26" s="17">
        <v>3.14</v>
      </c>
      <c r="C26" s="17">
        <v>6.44</v>
      </c>
      <c r="D26" s="17">
        <v>8.39</v>
      </c>
      <c r="E26" s="17">
        <v>14.08</v>
      </c>
      <c r="F26" s="17">
        <v>5.1100000000000003</v>
      </c>
      <c r="G26" s="17">
        <v>8.5299999999999994</v>
      </c>
      <c r="H26" s="17">
        <v>2.83</v>
      </c>
      <c r="I26" s="17">
        <v>6.96</v>
      </c>
      <c r="J26" s="17">
        <v>30.36</v>
      </c>
      <c r="K26" s="17">
        <v>11.77</v>
      </c>
    </row>
    <row r="27" spans="1:11">
      <c r="A27" s="17">
        <v>1991</v>
      </c>
      <c r="B27" s="17">
        <v>2.9</v>
      </c>
      <c r="C27" s="17">
        <v>6.57</v>
      </c>
      <c r="D27" s="17">
        <v>8.02</v>
      </c>
      <c r="E27" s="17">
        <v>15.07</v>
      </c>
      <c r="F27" s="17">
        <v>5.83</v>
      </c>
      <c r="G27" s="17">
        <v>8.31</v>
      </c>
      <c r="H27" s="17">
        <v>2.71</v>
      </c>
      <c r="I27" s="17">
        <v>6.94</v>
      </c>
      <c r="J27" s="17">
        <v>31.69</v>
      </c>
      <c r="K27" s="17">
        <v>12.21</v>
      </c>
    </row>
    <row r="28" spans="1:11">
      <c r="A28" s="17">
        <v>1992</v>
      </c>
      <c r="B28" s="17">
        <v>2.68</v>
      </c>
      <c r="C28" s="17">
        <v>6.77</v>
      </c>
      <c r="D28" s="17">
        <v>7.21</v>
      </c>
      <c r="E28" s="17">
        <v>13.82</v>
      </c>
      <c r="F28" s="17">
        <v>5.07</v>
      </c>
      <c r="G28" s="17">
        <v>7.54</v>
      </c>
      <c r="H28" s="17">
        <v>2.48</v>
      </c>
      <c r="I28" s="17">
        <v>6.82</v>
      </c>
      <c r="J28" s="17">
        <v>31.85</v>
      </c>
      <c r="K28" s="17">
        <v>11.61</v>
      </c>
    </row>
    <row r="29" spans="1:11">
      <c r="A29" s="17">
        <v>1993</v>
      </c>
      <c r="B29" s="17">
        <v>2.89</v>
      </c>
      <c r="C29" s="17">
        <v>6.73</v>
      </c>
      <c r="D29" s="17">
        <v>7.06</v>
      </c>
      <c r="E29" s="17">
        <v>11.77</v>
      </c>
      <c r="F29" s="17">
        <v>4.91</v>
      </c>
      <c r="G29" s="17">
        <v>7.32</v>
      </c>
      <c r="H29" s="17">
        <v>2.42</v>
      </c>
      <c r="I29" s="17">
        <v>6.75</v>
      </c>
      <c r="J29" s="17">
        <v>33.43</v>
      </c>
      <c r="K29" s="17">
        <v>12.24</v>
      </c>
    </row>
    <row r="30" spans="1:11">
      <c r="A30" s="17">
        <v>1994</v>
      </c>
      <c r="B30" s="17">
        <v>3.19</v>
      </c>
      <c r="C30" s="17">
        <v>6.82</v>
      </c>
      <c r="D30" s="17">
        <v>6.85</v>
      </c>
      <c r="E30" s="17">
        <v>13.85</v>
      </c>
      <c r="F30" s="17">
        <v>5.29</v>
      </c>
      <c r="G30" s="17">
        <v>7.18</v>
      </c>
      <c r="H30" s="17">
        <v>2.35</v>
      </c>
      <c r="I30" s="17">
        <v>6.8</v>
      </c>
      <c r="J30" s="17">
        <v>33.81</v>
      </c>
      <c r="K30" s="17">
        <v>11.95</v>
      </c>
    </row>
    <row r="31" spans="1:11">
      <c r="A31" s="17">
        <v>1995</v>
      </c>
      <c r="B31" s="17">
        <v>2.88</v>
      </c>
      <c r="C31" s="17">
        <v>7.02</v>
      </c>
      <c r="D31" s="17">
        <v>6.79</v>
      </c>
      <c r="E31" s="17">
        <v>13.86</v>
      </c>
      <c r="F31" s="17">
        <v>4.42</v>
      </c>
      <c r="G31" s="17">
        <v>7.24</v>
      </c>
      <c r="H31" s="17">
        <v>2.2999999999999998</v>
      </c>
      <c r="I31" s="17">
        <v>6.94</v>
      </c>
      <c r="J31" s="17">
        <v>35.11</v>
      </c>
      <c r="K31" s="17">
        <v>12.88</v>
      </c>
    </row>
    <row r="32" spans="1:11">
      <c r="A32" s="17">
        <v>1996</v>
      </c>
      <c r="B32" s="17">
        <v>2.68</v>
      </c>
      <c r="C32" s="17">
        <v>6.9</v>
      </c>
      <c r="D32" s="17">
        <v>7.83</v>
      </c>
      <c r="E32" s="17">
        <v>15.03</v>
      </c>
      <c r="F32" s="17">
        <v>5.91</v>
      </c>
      <c r="G32" s="17">
        <v>8.33</v>
      </c>
      <c r="H32" s="17">
        <v>2.64</v>
      </c>
      <c r="I32" s="17">
        <v>7.13</v>
      </c>
      <c r="J32" s="17">
        <v>35.15</v>
      </c>
      <c r="K32" s="17">
        <v>12.6</v>
      </c>
    </row>
    <row r="33" spans="1:11">
      <c r="A33" s="17">
        <v>1997</v>
      </c>
      <c r="B33" s="17">
        <v>2.72</v>
      </c>
      <c r="C33" s="17">
        <v>7.66</v>
      </c>
      <c r="D33" s="17">
        <v>7.9</v>
      </c>
      <c r="E33" s="17">
        <v>15.14</v>
      </c>
      <c r="F33" s="17">
        <v>5.9</v>
      </c>
      <c r="G33" s="17">
        <v>8.33</v>
      </c>
      <c r="H33" s="17">
        <v>2.63</v>
      </c>
      <c r="I33" s="17">
        <v>7.74</v>
      </c>
      <c r="J33" s="17">
        <v>35.42</v>
      </c>
      <c r="K33" s="17">
        <v>13.3</v>
      </c>
    </row>
    <row r="34" spans="1:11">
      <c r="A34" s="17">
        <v>1998</v>
      </c>
      <c r="B34" s="17">
        <v>2.42</v>
      </c>
      <c r="C34" s="17">
        <v>7.07</v>
      </c>
      <c r="D34" s="17">
        <v>6.82</v>
      </c>
      <c r="E34" s="17">
        <v>13.97</v>
      </c>
      <c r="F34" s="17">
        <v>4.3</v>
      </c>
      <c r="G34" s="17">
        <v>7.46</v>
      </c>
      <c r="H34" s="17">
        <v>2.27</v>
      </c>
      <c r="I34" s="17">
        <v>7.07</v>
      </c>
      <c r="J34" s="17">
        <v>33.39</v>
      </c>
      <c r="K34" s="17">
        <v>13.05</v>
      </c>
    </row>
    <row r="35" spans="1:11">
      <c r="A35" s="17">
        <v>1999</v>
      </c>
      <c r="B35" s="17">
        <v>2.36</v>
      </c>
      <c r="C35" s="17">
        <v>7.17</v>
      </c>
      <c r="D35" s="17">
        <v>6.99</v>
      </c>
      <c r="E35" s="17">
        <v>14.5</v>
      </c>
      <c r="F35" s="17">
        <v>4.76</v>
      </c>
      <c r="G35" s="17">
        <v>7.68</v>
      </c>
      <c r="H35" s="17">
        <v>2.33</v>
      </c>
      <c r="I35" s="17">
        <v>7.21</v>
      </c>
      <c r="J35" s="17">
        <v>33.4</v>
      </c>
      <c r="K35" s="17">
        <v>13.12</v>
      </c>
    </row>
    <row r="36" spans="1:11">
      <c r="A36" s="17">
        <v>2000</v>
      </c>
      <c r="B36" s="17">
        <v>2.21</v>
      </c>
      <c r="C36" s="17">
        <v>7.03</v>
      </c>
      <c r="D36" s="17">
        <v>10.74</v>
      </c>
      <c r="E36" s="17">
        <v>18.170000000000002</v>
      </c>
      <c r="F36" s="17">
        <v>8.07</v>
      </c>
      <c r="G36" s="17">
        <v>11.42</v>
      </c>
      <c r="H36" s="17">
        <v>3.5</v>
      </c>
      <c r="I36" s="17">
        <v>7.96</v>
      </c>
      <c r="J36" s="17">
        <v>30.11</v>
      </c>
      <c r="K36" s="17">
        <v>12.78</v>
      </c>
    </row>
    <row r="37" spans="1:11">
      <c r="A37" s="17">
        <v>2001</v>
      </c>
      <c r="B37" s="17">
        <v>4.24</v>
      </c>
      <c r="C37" s="17">
        <v>7.35</v>
      </c>
      <c r="D37" s="17">
        <v>10.050000000000001</v>
      </c>
      <c r="E37" s="17">
        <v>19.29</v>
      </c>
      <c r="F37" s="17">
        <v>6.97</v>
      </c>
      <c r="G37" s="17">
        <v>10.93</v>
      </c>
      <c r="H37" s="17">
        <v>3.34</v>
      </c>
      <c r="I37" s="17">
        <v>8.07</v>
      </c>
      <c r="J37" s="17">
        <v>29.92</v>
      </c>
      <c r="K37" s="17">
        <v>13.08</v>
      </c>
    </row>
    <row r="38" spans="1:11">
      <c r="A38" s="17">
        <v>2002</v>
      </c>
      <c r="B38" s="17">
        <v>3.79</v>
      </c>
      <c r="C38" s="17">
        <v>6.96</v>
      </c>
      <c r="D38" s="17">
        <v>9.33</v>
      </c>
      <c r="E38" s="17">
        <v>17.100000000000001</v>
      </c>
      <c r="F38" s="17">
        <v>7.44</v>
      </c>
      <c r="G38" s="17">
        <v>10.02</v>
      </c>
      <c r="H38" s="17">
        <v>3.03</v>
      </c>
      <c r="I38" s="17">
        <v>7.53</v>
      </c>
      <c r="J38" s="17">
        <v>30.42</v>
      </c>
      <c r="K38" s="17">
        <v>13.2</v>
      </c>
    </row>
    <row r="39" spans="1:11">
      <c r="A39" s="17">
        <v>2003</v>
      </c>
      <c r="B39" s="17">
        <v>3.01</v>
      </c>
      <c r="C39" s="17">
        <v>8.19</v>
      </c>
      <c r="D39" s="17">
        <v>11.39</v>
      </c>
      <c r="E39" s="17">
        <v>20.11</v>
      </c>
      <c r="F39" s="17">
        <v>9.52</v>
      </c>
      <c r="G39" s="17">
        <v>12.25</v>
      </c>
      <c r="H39" s="17">
        <v>3.64</v>
      </c>
      <c r="I39" s="17">
        <v>8.98</v>
      </c>
      <c r="J39" s="17">
        <v>31.29</v>
      </c>
      <c r="K39" s="17">
        <v>13.93</v>
      </c>
    </row>
    <row r="40" spans="1:11">
      <c r="A40" s="17">
        <v>2004</v>
      </c>
      <c r="B40" s="17">
        <v>4.08</v>
      </c>
      <c r="C40" s="17">
        <v>11.15</v>
      </c>
      <c r="D40" s="17">
        <v>12.72</v>
      </c>
      <c r="E40" s="17">
        <v>21.8</v>
      </c>
      <c r="F40" s="17">
        <v>11.29</v>
      </c>
      <c r="G40" s="17">
        <v>13.48</v>
      </c>
      <c r="H40" s="17">
        <v>4.1399999999999997</v>
      </c>
      <c r="I40" s="17">
        <v>11.51</v>
      </c>
      <c r="J40" s="17">
        <v>32.93</v>
      </c>
      <c r="K40" s="17">
        <v>16.55</v>
      </c>
    </row>
    <row r="41" spans="1:11">
      <c r="A41" s="17">
        <v>2005</v>
      </c>
      <c r="B41" s="17">
        <v>4.29</v>
      </c>
      <c r="C41" s="17">
        <v>10.07</v>
      </c>
      <c r="D41" s="17">
        <v>16.57</v>
      </c>
      <c r="E41" s="17">
        <v>24.26</v>
      </c>
      <c r="F41" s="17">
        <v>15.11</v>
      </c>
      <c r="G41" s="17">
        <v>17.2</v>
      </c>
      <c r="H41" s="17">
        <v>5.48</v>
      </c>
      <c r="I41" s="17">
        <v>11.42</v>
      </c>
      <c r="J41" s="17">
        <v>34.4</v>
      </c>
      <c r="K41" s="17">
        <v>17.29</v>
      </c>
    </row>
    <row r="42" spans="1:11">
      <c r="A42" s="17">
        <v>2006</v>
      </c>
      <c r="B42" s="17">
        <v>5.01</v>
      </c>
      <c r="C42" s="17">
        <v>14.39</v>
      </c>
      <c r="D42" s="17">
        <v>19.010000000000002</v>
      </c>
      <c r="E42" s="17">
        <v>27.75</v>
      </c>
      <c r="F42" s="17">
        <v>18.02</v>
      </c>
      <c r="G42" s="17">
        <v>19.760000000000002</v>
      </c>
      <c r="H42" s="17">
        <v>6.31</v>
      </c>
      <c r="I42" s="17">
        <v>15.34</v>
      </c>
      <c r="J42" s="17">
        <v>37.64</v>
      </c>
      <c r="K42" s="17">
        <v>21.59</v>
      </c>
    </row>
    <row r="43" spans="1:11">
      <c r="A43" s="17">
        <v>2007</v>
      </c>
      <c r="B43" s="17">
        <v>3.83</v>
      </c>
      <c r="C43" s="17">
        <v>13.99</v>
      </c>
      <c r="D43" s="17">
        <v>20.7</v>
      </c>
      <c r="E43" s="17">
        <v>30.33</v>
      </c>
      <c r="F43" s="17">
        <v>20.22</v>
      </c>
      <c r="G43" s="17">
        <v>21.79</v>
      </c>
      <c r="H43" s="17">
        <v>6.97</v>
      </c>
      <c r="I43" s="17">
        <v>15.32</v>
      </c>
      <c r="J43" s="17">
        <v>41.44</v>
      </c>
      <c r="K43" s="17">
        <v>22.15</v>
      </c>
    </row>
    <row r="44" spans="1:11">
      <c r="A44" s="17">
        <v>2008</v>
      </c>
      <c r="B44" s="17"/>
      <c r="C44" s="17">
        <v>14.72</v>
      </c>
      <c r="D44" s="17">
        <v>25.4</v>
      </c>
      <c r="E44" s="17">
        <v>35.85</v>
      </c>
      <c r="F44" s="17">
        <v>26.67</v>
      </c>
      <c r="G44" s="17">
        <v>26.61</v>
      </c>
      <c r="H44" s="17">
        <v>8.59</v>
      </c>
      <c r="I44" s="17">
        <v>16.920000000000002</v>
      </c>
      <c r="J44" s="17">
        <v>45.91</v>
      </c>
      <c r="K44" s="17">
        <v>24.48</v>
      </c>
    </row>
    <row r="45" spans="1:11">
      <c r="A45" s="17">
        <v>2009</v>
      </c>
      <c r="B45" s="17"/>
      <c r="C45" s="17">
        <v>14.13</v>
      </c>
      <c r="D45" s="17">
        <v>18.7</v>
      </c>
      <c r="E45" s="17">
        <v>32.29</v>
      </c>
      <c r="F45" s="17">
        <v>21.19</v>
      </c>
      <c r="G45" s="17">
        <v>20.52</v>
      </c>
      <c r="H45" s="17">
        <v>6.45</v>
      </c>
      <c r="I45" s="17">
        <v>14.95</v>
      </c>
      <c r="J45" s="17">
        <v>47.81</v>
      </c>
      <c r="K45" s="17">
        <v>23.19</v>
      </c>
    </row>
    <row r="46" spans="1:11">
      <c r="A46" s="17">
        <v>2010</v>
      </c>
      <c r="B46" s="17"/>
      <c r="C46" s="17">
        <v>12.51</v>
      </c>
      <c r="D46" s="17">
        <v>23.14</v>
      </c>
      <c r="E46" s="17">
        <v>34.25</v>
      </c>
      <c r="F46" s="17">
        <v>24.1</v>
      </c>
      <c r="G46" s="17">
        <v>24.84</v>
      </c>
      <c r="H46" s="17">
        <v>7.61</v>
      </c>
      <c r="I46" s="17">
        <v>14.09</v>
      </c>
      <c r="J46" s="17">
        <v>48.56</v>
      </c>
      <c r="K46" s="17">
        <v>23.66</v>
      </c>
    </row>
    <row r="47" spans="1:11">
      <c r="A47" s="17">
        <v>2011</v>
      </c>
      <c r="B47" s="17"/>
      <c r="C47" s="17">
        <v>11.48</v>
      </c>
      <c r="D47" s="17">
        <v>26.42</v>
      </c>
      <c r="E47" s="17">
        <v>39.17</v>
      </c>
      <c r="F47" s="17">
        <v>28.26</v>
      </c>
      <c r="G47" s="17">
        <v>28.68</v>
      </c>
      <c r="H47" s="17">
        <v>9.15</v>
      </c>
      <c r="I47" s="17">
        <v>13.57</v>
      </c>
      <c r="J47" s="17">
        <v>47.58</v>
      </c>
      <c r="K47" s="17">
        <v>23.08</v>
      </c>
    </row>
    <row r="48" spans="1:11">
      <c r="A48" s="17">
        <v>2012</v>
      </c>
      <c r="B48" s="17"/>
      <c r="C48" s="17">
        <v>10.79</v>
      </c>
      <c r="D48" s="17">
        <v>30.04</v>
      </c>
      <c r="E48" s="17">
        <v>37.130000000000003</v>
      </c>
      <c r="F48" s="17">
        <v>30.36</v>
      </c>
      <c r="G48" s="17">
        <v>31.05</v>
      </c>
      <c r="H48" s="17">
        <v>10.19</v>
      </c>
      <c r="I48" s="17">
        <v>13.26</v>
      </c>
      <c r="J48" s="17">
        <v>46.26</v>
      </c>
      <c r="K48" s="17">
        <v>23.08</v>
      </c>
    </row>
    <row r="49" spans="1:11">
      <c r="A49" s="17">
        <v>2013</v>
      </c>
      <c r="B49" s="17"/>
      <c r="C49" s="17">
        <v>10.4</v>
      </c>
      <c r="D49" s="17">
        <v>29.09</v>
      </c>
      <c r="E49" s="17">
        <v>36.08</v>
      </c>
      <c r="F49" s="17">
        <v>30.54</v>
      </c>
      <c r="G49" s="17">
        <v>30.13</v>
      </c>
      <c r="H49" s="17">
        <v>9.98</v>
      </c>
      <c r="I49" s="17">
        <v>12.54</v>
      </c>
      <c r="J49" s="17">
        <v>46.1</v>
      </c>
      <c r="K49" s="17">
        <v>21.33</v>
      </c>
    </row>
    <row r="50" spans="1:11">
      <c r="A50" s="17">
        <v>2014</v>
      </c>
      <c r="B50" s="17"/>
      <c r="C50" s="17">
        <v>9.27</v>
      </c>
      <c r="D50" s="17">
        <v>28.39</v>
      </c>
      <c r="E50" s="17">
        <v>39.49</v>
      </c>
      <c r="F50" s="17">
        <v>30.71</v>
      </c>
      <c r="G50" s="17">
        <v>30.1</v>
      </c>
      <c r="H50" s="17">
        <v>9.73</v>
      </c>
      <c r="I50" s="17">
        <v>11.63</v>
      </c>
      <c r="J50" s="17">
        <v>46.24</v>
      </c>
      <c r="K50" s="17">
        <v>19.96</v>
      </c>
    </row>
    <row r="51" spans="1:11">
      <c r="A51" s="17">
        <v>2015</v>
      </c>
      <c r="B51" s="17"/>
      <c r="C51" s="17">
        <v>7.94</v>
      </c>
      <c r="D51" s="17">
        <v>19.829999999999998</v>
      </c>
      <c r="E51" s="17">
        <v>34.18</v>
      </c>
      <c r="F51" s="17">
        <v>17.13</v>
      </c>
      <c r="G51" s="17">
        <v>21.73</v>
      </c>
      <c r="H51" s="17">
        <v>6.71</v>
      </c>
      <c r="I51" s="17">
        <v>9.5299999999999994</v>
      </c>
      <c r="J51" s="17">
        <v>46.34</v>
      </c>
      <c r="K51" s="17">
        <v>19.100000000000001</v>
      </c>
    </row>
    <row r="52" spans="1:11">
      <c r="A52" s="17">
        <v>2016</v>
      </c>
      <c r="B52" s="17"/>
      <c r="C52" s="17">
        <v>7.95</v>
      </c>
      <c r="D52" s="17">
        <v>17.05</v>
      </c>
      <c r="E52" s="17">
        <v>33.94</v>
      </c>
      <c r="F52" s="17">
        <v>13.66</v>
      </c>
      <c r="G52" s="17">
        <v>19.989999999999998</v>
      </c>
      <c r="H52" s="17">
        <v>5.73</v>
      </c>
      <c r="I52" s="17">
        <v>9.0399999999999991</v>
      </c>
      <c r="J52" s="17">
        <v>46.08</v>
      </c>
      <c r="K52" s="17">
        <v>19.579999999999998</v>
      </c>
    </row>
    <row r="53" spans="1:11">
      <c r="A53" s="17">
        <v>2017</v>
      </c>
      <c r="B53" s="17"/>
      <c r="C53" s="17">
        <v>8.7799999999999994</v>
      </c>
      <c r="D53" s="17">
        <v>18.940000000000001</v>
      </c>
      <c r="E53" s="17">
        <v>37.04</v>
      </c>
      <c r="F53" s="17">
        <v>17.059999999999999</v>
      </c>
      <c r="G53" s="17">
        <v>22.32</v>
      </c>
      <c r="H53" s="17">
        <v>6.41</v>
      </c>
      <c r="I53" s="17">
        <v>9.99</v>
      </c>
      <c r="J53" s="17">
        <v>45.86</v>
      </c>
      <c r="K53" s="17">
        <v>19.690000000000001</v>
      </c>
    </row>
    <row r="54" spans="1:11">
      <c r="A54" s="17">
        <v>2018</v>
      </c>
      <c r="B54" s="17"/>
      <c r="C54" s="17">
        <v>8.74</v>
      </c>
      <c r="D54" s="17">
        <v>20.81</v>
      </c>
      <c r="E54" s="17">
        <v>38.880000000000003</v>
      </c>
      <c r="F54" s="17">
        <v>24.61</v>
      </c>
      <c r="G54" s="17">
        <v>23.81</v>
      </c>
      <c r="H54" s="17">
        <v>7.09</v>
      </c>
      <c r="I54" s="17">
        <v>10.28</v>
      </c>
      <c r="J54" s="17">
        <v>45.16</v>
      </c>
      <c r="K54" s="17">
        <v>19.3</v>
      </c>
    </row>
    <row r="55" spans="1:11">
      <c r="A55" s="17">
        <v>2019</v>
      </c>
      <c r="B55" s="17"/>
      <c r="C55" s="17">
        <v>9.35</v>
      </c>
      <c r="D55" s="17">
        <v>20.41</v>
      </c>
      <c r="E55" s="17">
        <v>34.200000000000003</v>
      </c>
      <c r="F55" s="17">
        <v>22.96</v>
      </c>
      <c r="G55" s="17">
        <v>22.71</v>
      </c>
      <c r="H55" s="17">
        <v>6.82</v>
      </c>
      <c r="I55" s="17">
        <v>10.72</v>
      </c>
      <c r="J55" s="17">
        <v>46.45</v>
      </c>
      <c r="K55" s="17">
        <v>19.97</v>
      </c>
    </row>
    <row r="56" spans="1:11">
      <c r="A56" s="17">
        <v>2020</v>
      </c>
      <c r="B56" s="17"/>
      <c r="C56" s="17">
        <v>9.5299999999999994</v>
      </c>
      <c r="D56" s="17">
        <v>17.12</v>
      </c>
      <c r="E56" s="17">
        <v>30.08</v>
      </c>
      <c r="F56" s="17">
        <v>14.91</v>
      </c>
      <c r="G56" s="17">
        <v>19.23</v>
      </c>
      <c r="H56" s="17">
        <v>5.64</v>
      </c>
      <c r="I56" s="17">
        <v>10.4</v>
      </c>
      <c r="J56" s="17">
        <v>46.98</v>
      </c>
      <c r="K56" s="17">
        <v>20.72</v>
      </c>
    </row>
    <row r="57" spans="1:11">
      <c r="A57" s="18">
        <v>2021</v>
      </c>
      <c r="B57" s="18"/>
      <c r="C57" s="18">
        <v>9.8699999999999992</v>
      </c>
      <c r="D57" s="18">
        <v>20.54</v>
      </c>
      <c r="E57" s="18">
        <v>35.21</v>
      </c>
      <c r="F57" s="18">
        <v>23.5</v>
      </c>
      <c r="G57" s="18">
        <v>22.68</v>
      </c>
      <c r="H57" s="18">
        <v>6.77</v>
      </c>
      <c r="I57" s="18">
        <v>11.18</v>
      </c>
      <c r="J57" s="18">
        <v>47.93</v>
      </c>
      <c r="K57" s="18">
        <v>21.28</v>
      </c>
    </row>
    <row r="58" spans="1:11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2"/>
    </row>
    <row r="59" spans="1:11">
      <c r="A59" s="16">
        <v>1970</v>
      </c>
      <c r="B59" s="16">
        <v>2.2000000000000002</v>
      </c>
      <c r="C59" s="16">
        <v>264.7</v>
      </c>
      <c r="D59" s="16">
        <v>274.60000000000002</v>
      </c>
      <c r="E59" s="16">
        <v>8.5</v>
      </c>
      <c r="F59" s="16">
        <v>7.5</v>
      </c>
      <c r="G59" s="16">
        <v>290.60000000000002</v>
      </c>
      <c r="H59" s="16">
        <v>1.2</v>
      </c>
      <c r="I59" s="16">
        <v>558.70000000000005</v>
      </c>
      <c r="J59" s="16">
        <v>324.10000000000002</v>
      </c>
      <c r="K59" s="16">
        <v>882.8</v>
      </c>
    </row>
    <row r="60" spans="1:11">
      <c r="A60" s="17">
        <v>1971</v>
      </c>
      <c r="B60" s="17">
        <v>2.2999999999999998</v>
      </c>
      <c r="C60" s="17">
        <v>278.7</v>
      </c>
      <c r="D60" s="17">
        <v>286.7</v>
      </c>
      <c r="E60" s="17">
        <v>8.1</v>
      </c>
      <c r="F60" s="17">
        <v>8.6</v>
      </c>
      <c r="G60" s="17">
        <v>303.5</v>
      </c>
      <c r="H60" s="17">
        <v>1.2</v>
      </c>
      <c r="I60" s="17">
        <v>585.6</v>
      </c>
      <c r="J60" s="17">
        <v>391</v>
      </c>
      <c r="K60" s="17">
        <v>976.6</v>
      </c>
    </row>
    <row r="61" spans="1:11">
      <c r="A61" s="17">
        <v>1972</v>
      </c>
      <c r="B61" s="17">
        <v>1.5</v>
      </c>
      <c r="C61" s="17">
        <v>302.5</v>
      </c>
      <c r="D61" s="17">
        <v>310.10000000000002</v>
      </c>
      <c r="E61" s="17">
        <v>9.5</v>
      </c>
      <c r="F61" s="17">
        <v>9.8000000000000007</v>
      </c>
      <c r="G61" s="17">
        <v>329.5</v>
      </c>
      <c r="H61" s="17">
        <v>1.3</v>
      </c>
      <c r="I61" s="17">
        <v>634.79999999999995</v>
      </c>
      <c r="J61" s="17">
        <v>437.7</v>
      </c>
      <c r="K61" s="21">
        <v>1072.5</v>
      </c>
    </row>
    <row r="62" spans="1:11">
      <c r="A62" s="17">
        <v>1973</v>
      </c>
      <c r="B62" s="17">
        <v>1.5</v>
      </c>
      <c r="C62" s="17">
        <v>284.60000000000002</v>
      </c>
      <c r="D62" s="17">
        <v>358.9</v>
      </c>
      <c r="E62" s="17">
        <v>14.2</v>
      </c>
      <c r="F62" s="17">
        <v>9.8000000000000007</v>
      </c>
      <c r="G62" s="17">
        <v>382.9</v>
      </c>
      <c r="H62" s="17">
        <v>1.4</v>
      </c>
      <c r="I62" s="17">
        <v>670.4</v>
      </c>
      <c r="J62" s="17">
        <v>513.79999999999995</v>
      </c>
      <c r="K62" s="21">
        <v>1184.2</v>
      </c>
    </row>
    <row r="63" spans="1:11">
      <c r="A63" s="17">
        <v>1974</v>
      </c>
      <c r="B63" s="17">
        <v>1.6</v>
      </c>
      <c r="C63" s="17">
        <v>305.60000000000002</v>
      </c>
      <c r="D63" s="17">
        <v>481.9</v>
      </c>
      <c r="E63" s="17">
        <v>16.600000000000001</v>
      </c>
      <c r="F63" s="17">
        <v>11.3</v>
      </c>
      <c r="G63" s="17">
        <v>509.7</v>
      </c>
      <c r="H63" s="17">
        <v>2.2999999999999998</v>
      </c>
      <c r="I63" s="17">
        <v>819.2</v>
      </c>
      <c r="J63" s="17">
        <v>692.4</v>
      </c>
      <c r="K63" s="21">
        <v>1511.6</v>
      </c>
    </row>
    <row r="64" spans="1:11">
      <c r="A64" s="17">
        <v>1975</v>
      </c>
      <c r="B64" s="17">
        <v>1.1000000000000001</v>
      </c>
      <c r="C64" s="17">
        <v>348.4</v>
      </c>
      <c r="D64" s="17">
        <v>501</v>
      </c>
      <c r="E64" s="17">
        <v>16.399999999999999</v>
      </c>
      <c r="F64" s="17">
        <v>8.6</v>
      </c>
      <c r="G64" s="17">
        <v>525.9</v>
      </c>
      <c r="H64" s="17">
        <v>2.5</v>
      </c>
      <c r="I64" s="17">
        <v>877.9</v>
      </c>
      <c r="J64" s="17">
        <v>780</v>
      </c>
      <c r="K64" s="21">
        <v>1657.9</v>
      </c>
    </row>
    <row r="65" spans="1:11">
      <c r="A65" s="17">
        <v>1976</v>
      </c>
      <c r="B65" s="17">
        <v>1.7</v>
      </c>
      <c r="C65" s="17">
        <v>463.2</v>
      </c>
      <c r="D65" s="17">
        <v>542.4</v>
      </c>
      <c r="E65" s="17">
        <v>17.8</v>
      </c>
      <c r="F65" s="17">
        <v>15.1</v>
      </c>
      <c r="G65" s="17">
        <v>575.29999999999995</v>
      </c>
      <c r="H65" s="17">
        <v>3</v>
      </c>
      <c r="I65" s="21">
        <v>1043.0999999999999</v>
      </c>
      <c r="J65" s="17">
        <v>852.2</v>
      </c>
      <c r="K65" s="21">
        <v>1895.3</v>
      </c>
    </row>
    <row r="66" spans="1:11">
      <c r="A66" s="17">
        <v>1977</v>
      </c>
      <c r="B66" s="17">
        <v>1.3</v>
      </c>
      <c r="C66" s="17">
        <v>459.2</v>
      </c>
      <c r="D66" s="17">
        <v>583.6</v>
      </c>
      <c r="E66" s="17">
        <v>23.8</v>
      </c>
      <c r="F66" s="17">
        <v>24.5</v>
      </c>
      <c r="G66" s="17">
        <v>632</v>
      </c>
      <c r="H66" s="17">
        <v>3.6</v>
      </c>
      <c r="I66" s="21">
        <v>1096</v>
      </c>
      <c r="J66" s="17">
        <v>962</v>
      </c>
      <c r="K66" s="21">
        <v>2058.1</v>
      </c>
    </row>
    <row r="67" spans="1:11">
      <c r="A67" s="17">
        <v>1978</v>
      </c>
      <c r="B67" s="17">
        <v>0.9</v>
      </c>
      <c r="C67" s="17">
        <v>481.7</v>
      </c>
      <c r="D67" s="17">
        <v>585.79999999999995</v>
      </c>
      <c r="E67" s="17">
        <v>26.5</v>
      </c>
      <c r="F67" s="17">
        <v>24</v>
      </c>
      <c r="G67" s="17">
        <v>636.29999999999995</v>
      </c>
      <c r="H67" s="17">
        <v>4.4000000000000004</v>
      </c>
      <c r="I67" s="21">
        <v>1123.3</v>
      </c>
      <c r="J67" s="21">
        <v>1001.1</v>
      </c>
      <c r="K67" s="21">
        <v>2124.5</v>
      </c>
    </row>
    <row r="68" spans="1:11">
      <c r="A68" s="17">
        <v>1979</v>
      </c>
      <c r="B68" s="17">
        <v>0.7</v>
      </c>
      <c r="C68" s="17">
        <v>537.1</v>
      </c>
      <c r="D68" s="17">
        <v>640.70000000000005</v>
      </c>
      <c r="E68" s="17">
        <v>20.8</v>
      </c>
      <c r="F68" s="17">
        <v>8.5</v>
      </c>
      <c r="G68" s="17">
        <v>670</v>
      </c>
      <c r="H68" s="17">
        <v>7</v>
      </c>
      <c r="I68" s="21">
        <v>1214.8</v>
      </c>
      <c r="J68" s="21">
        <v>1090.5</v>
      </c>
      <c r="K68" s="21">
        <v>2305.1999999999998</v>
      </c>
    </row>
    <row r="69" spans="1:11">
      <c r="A69" s="17">
        <v>1980</v>
      </c>
      <c r="B69" s="17">
        <v>0.8</v>
      </c>
      <c r="C69" s="17">
        <v>691.2</v>
      </c>
      <c r="D69" s="17">
        <v>985.9</v>
      </c>
      <c r="E69" s="17">
        <v>26.2</v>
      </c>
      <c r="F69" s="17">
        <v>13.8</v>
      </c>
      <c r="G69" s="21">
        <v>1025.9000000000001</v>
      </c>
      <c r="H69" s="17">
        <v>18.899999999999999</v>
      </c>
      <c r="I69" s="21">
        <v>1736.8</v>
      </c>
      <c r="J69" s="21">
        <v>1341.5</v>
      </c>
      <c r="K69" s="21">
        <v>3078.3</v>
      </c>
    </row>
    <row r="70" spans="1:11">
      <c r="A70" s="17">
        <v>1981</v>
      </c>
      <c r="B70" s="17">
        <v>1.5</v>
      </c>
      <c r="C70" s="17">
        <v>856.8</v>
      </c>
      <c r="D70" s="21">
        <v>1181.9000000000001</v>
      </c>
      <c r="E70" s="17">
        <v>37.200000000000003</v>
      </c>
      <c r="F70" s="17">
        <v>13</v>
      </c>
      <c r="G70" s="21">
        <v>1232.2</v>
      </c>
      <c r="H70" s="17">
        <v>26.4</v>
      </c>
      <c r="I70" s="21">
        <v>2117</v>
      </c>
      <c r="J70" s="21">
        <v>1522.1</v>
      </c>
      <c r="K70" s="21">
        <v>3639</v>
      </c>
    </row>
    <row r="71" spans="1:11">
      <c r="A71" s="17">
        <v>1982</v>
      </c>
      <c r="B71" s="17">
        <v>1.4</v>
      </c>
      <c r="C71" s="21">
        <v>1046.5999999999999</v>
      </c>
      <c r="D71" s="17">
        <v>951.3</v>
      </c>
      <c r="E71" s="17">
        <v>33.1</v>
      </c>
      <c r="F71" s="17">
        <v>23.9</v>
      </c>
      <c r="G71" s="21">
        <v>1008.3</v>
      </c>
      <c r="H71" s="17">
        <v>22.5</v>
      </c>
      <c r="I71" s="21">
        <v>2078.8000000000002</v>
      </c>
      <c r="J71" s="21">
        <v>1651.5</v>
      </c>
      <c r="K71" s="21">
        <v>3730.3</v>
      </c>
    </row>
    <row r="72" spans="1:11">
      <c r="A72" s="17">
        <v>1983</v>
      </c>
      <c r="B72" s="17">
        <v>1</v>
      </c>
      <c r="C72" s="21">
        <v>1090.5</v>
      </c>
      <c r="D72" s="17">
        <v>770.6</v>
      </c>
      <c r="E72" s="17">
        <v>40.299999999999997</v>
      </c>
      <c r="F72" s="17">
        <v>12.9</v>
      </c>
      <c r="G72" s="17">
        <v>823.8</v>
      </c>
      <c r="H72" s="17">
        <v>27.6</v>
      </c>
      <c r="I72" s="21">
        <v>1942.9</v>
      </c>
      <c r="J72" s="21">
        <v>1781.4</v>
      </c>
      <c r="K72" s="21">
        <v>3724.3</v>
      </c>
    </row>
    <row r="73" spans="1:11">
      <c r="A73" s="17">
        <v>1984</v>
      </c>
      <c r="B73" s="17">
        <v>0.5</v>
      </c>
      <c r="C73" s="21">
        <v>1107.2</v>
      </c>
      <c r="D73" s="17">
        <v>932.3</v>
      </c>
      <c r="E73" s="17">
        <v>33.299999999999997</v>
      </c>
      <c r="F73" s="17">
        <v>69.5</v>
      </c>
      <c r="G73" s="21">
        <v>1035.0999999999999</v>
      </c>
      <c r="H73" s="17">
        <v>20.100000000000001</v>
      </c>
      <c r="I73" s="21">
        <v>2163</v>
      </c>
      <c r="J73" s="21">
        <v>1789.1</v>
      </c>
      <c r="K73" s="21">
        <v>3952</v>
      </c>
    </row>
    <row r="74" spans="1:11">
      <c r="A74" s="17">
        <v>1985</v>
      </c>
      <c r="B74" s="17">
        <v>1.7</v>
      </c>
      <c r="C74" s="21">
        <v>1130.9000000000001</v>
      </c>
      <c r="D74" s="17">
        <v>951.4</v>
      </c>
      <c r="E74" s="17">
        <v>34.5</v>
      </c>
      <c r="F74" s="17">
        <v>36.700000000000003</v>
      </c>
      <c r="G74" s="21">
        <v>1022.6</v>
      </c>
      <c r="H74" s="17">
        <v>19.899999999999999</v>
      </c>
      <c r="I74" s="21">
        <v>2175.1</v>
      </c>
      <c r="J74" s="21">
        <v>1889.6</v>
      </c>
      <c r="K74" s="21">
        <v>4064.7</v>
      </c>
    </row>
    <row r="75" spans="1:11">
      <c r="A75" s="17">
        <v>1986</v>
      </c>
      <c r="B75" s="17">
        <v>1</v>
      </c>
      <c r="C75" s="21">
        <v>1163.4000000000001</v>
      </c>
      <c r="D75" s="17">
        <v>773</v>
      </c>
      <c r="E75" s="17">
        <v>43.7</v>
      </c>
      <c r="F75" s="17">
        <v>14.3</v>
      </c>
      <c r="G75" s="17">
        <v>831.1</v>
      </c>
      <c r="H75" s="17">
        <v>14.6</v>
      </c>
      <c r="I75" s="21">
        <v>2010</v>
      </c>
      <c r="J75" s="21">
        <v>1925</v>
      </c>
      <c r="K75" s="21">
        <v>3935</v>
      </c>
    </row>
    <row r="76" spans="1:11">
      <c r="A76" s="17">
        <v>1987</v>
      </c>
      <c r="B76" s="17">
        <v>0.5</v>
      </c>
      <c r="C76" s="21">
        <v>1113</v>
      </c>
      <c r="D76" s="17">
        <v>747.6</v>
      </c>
      <c r="E76" s="17">
        <v>44.7</v>
      </c>
      <c r="F76" s="17">
        <v>17.2</v>
      </c>
      <c r="G76" s="17">
        <v>809.5</v>
      </c>
      <c r="H76" s="17">
        <v>12.6</v>
      </c>
      <c r="I76" s="21">
        <v>1935.7</v>
      </c>
      <c r="J76" s="21">
        <v>1911.3</v>
      </c>
      <c r="K76" s="21">
        <v>3846.9</v>
      </c>
    </row>
    <row r="77" spans="1:11">
      <c r="A77" s="17">
        <v>1988</v>
      </c>
      <c r="B77" s="17">
        <v>0.4</v>
      </c>
      <c r="C77" s="21">
        <v>1147.0999999999999</v>
      </c>
      <c r="D77" s="17">
        <v>755.5</v>
      </c>
      <c r="E77" s="17">
        <v>47.4</v>
      </c>
      <c r="F77" s="17">
        <v>11.4</v>
      </c>
      <c r="G77" s="17">
        <v>814.3</v>
      </c>
      <c r="H77" s="17">
        <v>13.6</v>
      </c>
      <c r="I77" s="21">
        <v>1975.4</v>
      </c>
      <c r="J77" s="21">
        <v>2023</v>
      </c>
      <c r="K77" s="21">
        <v>3998.4</v>
      </c>
    </row>
    <row r="78" spans="1:11">
      <c r="A78" s="17">
        <v>1989</v>
      </c>
      <c r="B78" s="17">
        <v>0.2</v>
      </c>
      <c r="C78" s="21">
        <v>1272.4000000000001</v>
      </c>
      <c r="D78" s="17">
        <v>723.5</v>
      </c>
      <c r="E78" s="17">
        <v>40.1</v>
      </c>
      <c r="F78" s="17">
        <v>16.7</v>
      </c>
      <c r="G78" s="17">
        <v>780.3</v>
      </c>
      <c r="H78" s="17">
        <v>15.2</v>
      </c>
      <c r="I78" s="21">
        <v>2068.1</v>
      </c>
      <c r="J78" s="21">
        <v>2085</v>
      </c>
      <c r="K78" s="21">
        <v>4153.1000000000004</v>
      </c>
    </row>
    <row r="79" spans="1:11">
      <c r="A79" s="17">
        <v>1990</v>
      </c>
      <c r="B79" s="17">
        <v>0.2</v>
      </c>
      <c r="C79" s="21">
        <v>1132.0999999999999</v>
      </c>
      <c r="D79" s="17">
        <v>667.3</v>
      </c>
      <c r="E79" s="17">
        <v>43.5</v>
      </c>
      <c r="F79" s="17">
        <v>8.6</v>
      </c>
      <c r="G79" s="17">
        <v>719.4</v>
      </c>
      <c r="H79" s="17">
        <v>27.7</v>
      </c>
      <c r="I79" s="21">
        <v>1879.4</v>
      </c>
      <c r="J79" s="21">
        <v>2123.4</v>
      </c>
      <c r="K79" s="21">
        <v>4002.9</v>
      </c>
    </row>
    <row r="80" spans="1:11">
      <c r="A80" s="17">
        <v>1991</v>
      </c>
      <c r="B80" s="17">
        <v>0.1</v>
      </c>
      <c r="C80" s="21">
        <v>1189.5</v>
      </c>
      <c r="D80" s="17">
        <v>598.79999999999995</v>
      </c>
      <c r="E80" s="17">
        <v>57.3</v>
      </c>
      <c r="F80" s="17">
        <v>10.9</v>
      </c>
      <c r="G80" s="17">
        <v>667</v>
      </c>
      <c r="H80" s="17">
        <v>27.9</v>
      </c>
      <c r="I80" s="21">
        <v>1884.5</v>
      </c>
      <c r="J80" s="21">
        <v>2329.1</v>
      </c>
      <c r="K80" s="21">
        <v>4213.6000000000004</v>
      </c>
    </row>
    <row r="81" spans="1:11">
      <c r="A81" s="17">
        <v>1992</v>
      </c>
      <c r="B81" s="17">
        <v>0.2</v>
      </c>
      <c r="C81" s="21">
        <v>1377.1</v>
      </c>
      <c r="D81" s="17">
        <v>547</v>
      </c>
      <c r="E81" s="17">
        <v>62.5</v>
      </c>
      <c r="F81" s="17">
        <v>7.8</v>
      </c>
      <c r="G81" s="17">
        <v>617.4</v>
      </c>
      <c r="H81" s="17">
        <v>26.7</v>
      </c>
      <c r="I81" s="21">
        <v>2021.4</v>
      </c>
      <c r="J81" s="21">
        <v>2232.8000000000002</v>
      </c>
      <c r="K81" s="21">
        <v>4254.2</v>
      </c>
    </row>
    <row r="82" spans="1:11">
      <c r="A82" s="17">
        <v>1993</v>
      </c>
      <c r="B82" s="17">
        <v>0.1</v>
      </c>
      <c r="C82" s="21">
        <v>1367.4</v>
      </c>
      <c r="D82" s="17">
        <v>506.1</v>
      </c>
      <c r="E82" s="17">
        <v>56.2</v>
      </c>
      <c r="F82" s="17">
        <v>6.2</v>
      </c>
      <c r="G82" s="17">
        <v>568.5</v>
      </c>
      <c r="H82" s="17">
        <v>22.4</v>
      </c>
      <c r="I82" s="21">
        <v>1958.5</v>
      </c>
      <c r="J82" s="21">
        <v>2514.3000000000002</v>
      </c>
      <c r="K82" s="21">
        <v>4472.8</v>
      </c>
    </row>
    <row r="83" spans="1:11">
      <c r="A83" s="17">
        <v>1994</v>
      </c>
      <c r="B83" s="17">
        <v>0.1</v>
      </c>
      <c r="C83" s="21">
        <v>1542.2</v>
      </c>
      <c r="D83" s="17">
        <v>547</v>
      </c>
      <c r="E83" s="17">
        <v>62</v>
      </c>
      <c r="F83" s="17">
        <v>8.6999999999999993</v>
      </c>
      <c r="G83" s="17">
        <v>617.70000000000005</v>
      </c>
      <c r="H83" s="17">
        <v>20.7</v>
      </c>
      <c r="I83" s="21">
        <v>2180.6999999999998</v>
      </c>
      <c r="J83" s="21">
        <v>2555.9</v>
      </c>
      <c r="K83" s="21">
        <v>4736.6000000000004</v>
      </c>
    </row>
    <row r="84" spans="1:11">
      <c r="A84" s="17">
        <v>1995</v>
      </c>
      <c r="B84" s="17">
        <v>0.1</v>
      </c>
      <c r="C84" s="21">
        <v>1412.7</v>
      </c>
      <c r="D84" s="17">
        <v>475.6</v>
      </c>
      <c r="E84" s="17">
        <v>73.7</v>
      </c>
      <c r="F84" s="17">
        <v>5.9</v>
      </c>
      <c r="G84" s="17">
        <v>555.20000000000005</v>
      </c>
      <c r="H84" s="17">
        <v>20.3</v>
      </c>
      <c r="I84" s="21">
        <v>1988.3</v>
      </c>
      <c r="J84" s="21">
        <v>2692.1</v>
      </c>
      <c r="K84" s="21">
        <v>4680.3999999999996</v>
      </c>
    </row>
    <row r="85" spans="1:11">
      <c r="A85" s="17">
        <v>1996</v>
      </c>
      <c r="B85" s="17">
        <v>0.1</v>
      </c>
      <c r="C85" s="21">
        <v>1593.1</v>
      </c>
      <c r="D85" s="17">
        <v>554.79999999999995</v>
      </c>
      <c r="E85" s="17">
        <v>87</v>
      </c>
      <c r="F85" s="17">
        <v>9.5</v>
      </c>
      <c r="G85" s="17">
        <v>651.29999999999995</v>
      </c>
      <c r="H85" s="17">
        <v>24.1</v>
      </c>
      <c r="I85" s="21">
        <v>2268.5</v>
      </c>
      <c r="J85" s="21">
        <v>2714</v>
      </c>
      <c r="K85" s="21">
        <v>4982.5</v>
      </c>
    </row>
    <row r="86" spans="1:11">
      <c r="A86" s="17">
        <v>1997</v>
      </c>
      <c r="B86" s="17" t="s">
        <v>265</v>
      </c>
      <c r="C86" s="21">
        <v>1720.2</v>
      </c>
      <c r="D86" s="17">
        <v>522.5</v>
      </c>
      <c r="E86" s="17">
        <v>72.400000000000006</v>
      </c>
      <c r="F86" s="17">
        <v>9.8000000000000007</v>
      </c>
      <c r="G86" s="17">
        <v>604.70000000000005</v>
      </c>
      <c r="H86" s="17">
        <v>13.6</v>
      </c>
      <c r="I86" s="21">
        <v>2338.6</v>
      </c>
      <c r="J86" s="21">
        <v>2693.1</v>
      </c>
      <c r="K86" s="21">
        <v>5031.7</v>
      </c>
    </row>
    <row r="87" spans="1:11">
      <c r="A87" s="17">
        <v>1998</v>
      </c>
      <c r="B87" s="17" t="s">
        <v>265</v>
      </c>
      <c r="C87" s="21">
        <v>1441.5</v>
      </c>
      <c r="D87" s="17">
        <v>362.5</v>
      </c>
      <c r="E87" s="17">
        <v>84.2</v>
      </c>
      <c r="F87" s="17">
        <v>7.5</v>
      </c>
      <c r="G87" s="17">
        <v>454.2</v>
      </c>
      <c r="H87" s="17">
        <v>10.5</v>
      </c>
      <c r="I87" s="21">
        <v>1906.2</v>
      </c>
      <c r="J87" s="21">
        <v>2642</v>
      </c>
      <c r="K87" s="21">
        <v>4548.2</v>
      </c>
    </row>
    <row r="88" spans="1:11">
      <c r="A88" s="17">
        <v>1999</v>
      </c>
      <c r="B88" s="17" t="s">
        <v>265</v>
      </c>
      <c r="C88" s="21">
        <v>1562.1</v>
      </c>
      <c r="D88" s="17">
        <v>397.1</v>
      </c>
      <c r="E88" s="17">
        <v>93.4</v>
      </c>
      <c r="F88" s="17">
        <v>7.3</v>
      </c>
      <c r="G88" s="17">
        <v>497.8</v>
      </c>
      <c r="H88" s="17">
        <v>11</v>
      </c>
      <c r="I88" s="21">
        <v>2071</v>
      </c>
      <c r="J88" s="21">
        <v>2797.7</v>
      </c>
      <c r="K88" s="21">
        <v>4868.7</v>
      </c>
    </row>
    <row r="89" spans="1:11">
      <c r="A89" s="17">
        <v>2000</v>
      </c>
      <c r="B89" s="17" t="s">
        <v>265</v>
      </c>
      <c r="C89" s="21">
        <v>1600.7</v>
      </c>
      <c r="D89" s="17">
        <v>639.29999999999995</v>
      </c>
      <c r="E89" s="17">
        <v>123.2</v>
      </c>
      <c r="F89" s="17">
        <v>13.7</v>
      </c>
      <c r="G89" s="17">
        <v>776.2</v>
      </c>
      <c r="H89" s="17">
        <v>17.8</v>
      </c>
      <c r="I89" s="21">
        <v>2394.6999999999998</v>
      </c>
      <c r="J89" s="21">
        <v>2521.9</v>
      </c>
      <c r="K89" s="21">
        <v>4916.7</v>
      </c>
    </row>
    <row r="90" spans="1:11">
      <c r="A90" s="17">
        <v>2001</v>
      </c>
      <c r="B90" s="17" t="s">
        <v>265</v>
      </c>
      <c r="C90" s="21">
        <v>1640.4</v>
      </c>
      <c r="D90" s="17">
        <v>553.9</v>
      </c>
      <c r="E90" s="17">
        <v>132</v>
      </c>
      <c r="F90" s="17">
        <v>16.2</v>
      </c>
      <c r="G90" s="17">
        <v>702.1</v>
      </c>
      <c r="H90" s="17">
        <v>16</v>
      </c>
      <c r="I90" s="21">
        <v>2358.6</v>
      </c>
      <c r="J90" s="21">
        <v>2602.6999999999998</v>
      </c>
      <c r="K90" s="21">
        <v>4961.3</v>
      </c>
    </row>
    <row r="91" spans="1:11">
      <c r="A91" s="17">
        <v>2002</v>
      </c>
      <c r="B91" s="17" t="s">
        <v>265</v>
      </c>
      <c r="C91" s="21">
        <v>1517.1</v>
      </c>
      <c r="D91" s="17">
        <v>491.5</v>
      </c>
      <c r="E91" s="17">
        <v>92.9</v>
      </c>
      <c r="F91" s="17">
        <v>6</v>
      </c>
      <c r="G91" s="17">
        <v>590.5</v>
      </c>
      <c r="H91" s="17">
        <v>14.7</v>
      </c>
      <c r="I91" s="21">
        <v>2122.4</v>
      </c>
      <c r="J91" s="21">
        <v>2820.5</v>
      </c>
      <c r="K91" s="21">
        <v>4942.8</v>
      </c>
    </row>
    <row r="92" spans="1:11">
      <c r="A92" s="17">
        <v>2003</v>
      </c>
      <c r="B92" s="17" t="s">
        <v>265</v>
      </c>
      <c r="C92" s="21">
        <v>2074.4</v>
      </c>
      <c r="D92" s="17">
        <v>703.7</v>
      </c>
      <c r="E92" s="17">
        <v>140.6</v>
      </c>
      <c r="F92" s="17">
        <v>7.5</v>
      </c>
      <c r="G92" s="17">
        <v>851.8</v>
      </c>
      <c r="H92" s="17">
        <v>18.600000000000001</v>
      </c>
      <c r="I92" s="21">
        <v>2944.8</v>
      </c>
      <c r="J92" s="21">
        <v>2921.3</v>
      </c>
      <c r="K92" s="21">
        <v>5866.1</v>
      </c>
    </row>
    <row r="93" spans="1:11">
      <c r="A93" s="17">
        <v>2004</v>
      </c>
      <c r="B93" s="17">
        <v>0.1</v>
      </c>
      <c r="C93" s="21">
        <v>2694.3</v>
      </c>
      <c r="D93" s="17">
        <v>733.2</v>
      </c>
      <c r="E93" s="17">
        <v>120.5</v>
      </c>
      <c r="F93" s="17">
        <v>9.9</v>
      </c>
      <c r="G93" s="17">
        <v>863.7</v>
      </c>
      <c r="H93" s="17">
        <v>21.7</v>
      </c>
      <c r="I93" s="21">
        <v>3579.7</v>
      </c>
      <c r="J93" s="21">
        <v>3148</v>
      </c>
      <c r="K93" s="21">
        <v>6727.7</v>
      </c>
    </row>
    <row r="94" spans="1:11">
      <c r="A94" s="17">
        <v>2005</v>
      </c>
      <c r="B94" s="17" t="s">
        <v>265</v>
      </c>
      <c r="C94" s="21">
        <v>2419.3000000000002</v>
      </c>
      <c r="D94" s="17">
        <v>848.7</v>
      </c>
      <c r="E94" s="17">
        <v>118.4</v>
      </c>
      <c r="F94" s="17">
        <v>15.8</v>
      </c>
      <c r="G94" s="17">
        <v>982.9</v>
      </c>
      <c r="H94" s="17">
        <v>4.7</v>
      </c>
      <c r="I94" s="21">
        <v>3406.8</v>
      </c>
      <c r="J94" s="21">
        <v>3517.7</v>
      </c>
      <c r="K94" s="21">
        <v>6924.6</v>
      </c>
    </row>
    <row r="95" spans="1:11">
      <c r="A95" s="17">
        <v>2006</v>
      </c>
      <c r="B95" s="17" t="s">
        <v>265</v>
      </c>
      <c r="C95" s="21">
        <v>2940.3</v>
      </c>
      <c r="D95" s="17">
        <v>780.9</v>
      </c>
      <c r="E95" s="17">
        <v>110.5</v>
      </c>
      <c r="F95" s="17">
        <v>11.9</v>
      </c>
      <c r="G95" s="17">
        <v>903.2</v>
      </c>
      <c r="H95" s="17">
        <v>4.8</v>
      </c>
      <c r="I95" s="21">
        <v>3848.3</v>
      </c>
      <c r="J95" s="21">
        <v>3676.2</v>
      </c>
      <c r="K95" s="21">
        <v>7524.5</v>
      </c>
    </row>
    <row r="96" spans="1:11">
      <c r="A96" s="17">
        <v>2007</v>
      </c>
      <c r="B96" s="17" t="s">
        <v>265</v>
      </c>
      <c r="C96" s="21">
        <v>3302.2</v>
      </c>
      <c r="D96" s="17">
        <v>901.2</v>
      </c>
      <c r="E96" s="17">
        <v>171.5</v>
      </c>
      <c r="F96" s="17">
        <v>8.3000000000000007</v>
      </c>
      <c r="G96" s="21">
        <v>1081</v>
      </c>
      <c r="H96" s="17">
        <v>5.9</v>
      </c>
      <c r="I96" s="21">
        <v>4389</v>
      </c>
      <c r="J96" s="21">
        <v>4206.8</v>
      </c>
      <c r="K96" s="21">
        <v>8595.7999999999993</v>
      </c>
    </row>
    <row r="97" spans="1:11">
      <c r="A97" s="17">
        <v>2008</v>
      </c>
      <c r="B97" s="17"/>
      <c r="C97" s="21">
        <v>3352.8</v>
      </c>
      <c r="D97" s="21">
        <v>1170.4000000000001</v>
      </c>
      <c r="E97" s="17">
        <v>216.5</v>
      </c>
      <c r="F97" s="17">
        <v>8.1999999999999993</v>
      </c>
      <c r="G97" s="21">
        <v>1395.1</v>
      </c>
      <c r="H97" s="17">
        <v>8.1</v>
      </c>
      <c r="I97" s="21">
        <v>4755.8999999999996</v>
      </c>
      <c r="J97" s="21">
        <v>4559.8999999999996</v>
      </c>
      <c r="K97" s="21">
        <v>9315.9</v>
      </c>
    </row>
    <row r="98" spans="1:11">
      <c r="A98" s="17">
        <v>2009</v>
      </c>
      <c r="B98" s="17"/>
      <c r="C98" s="21">
        <v>3286.3</v>
      </c>
      <c r="D98" s="17">
        <v>717.3</v>
      </c>
      <c r="E98" s="17">
        <v>191.3</v>
      </c>
      <c r="F98" s="17">
        <v>4.3</v>
      </c>
      <c r="G98" s="17">
        <v>912.9</v>
      </c>
      <c r="H98" s="17">
        <v>42.9</v>
      </c>
      <c r="I98" s="21">
        <v>4242</v>
      </c>
      <c r="J98" s="21">
        <v>4540.7</v>
      </c>
      <c r="K98" s="21">
        <v>8782.7000000000007</v>
      </c>
    </row>
    <row r="99" spans="1:11">
      <c r="A99" s="17">
        <v>2010</v>
      </c>
      <c r="B99" s="17"/>
      <c r="C99" s="21">
        <v>2813.8</v>
      </c>
      <c r="D99" s="17">
        <v>727.7</v>
      </c>
      <c r="E99" s="17">
        <v>195.9</v>
      </c>
      <c r="F99" s="17">
        <v>4.9000000000000004</v>
      </c>
      <c r="G99" s="17">
        <v>928.5</v>
      </c>
      <c r="H99" s="17">
        <v>54.3</v>
      </c>
      <c r="I99" s="21">
        <v>3796.5</v>
      </c>
      <c r="J99" s="21">
        <v>5022</v>
      </c>
      <c r="K99" s="21">
        <v>8818.5</v>
      </c>
    </row>
    <row r="100" spans="1:11">
      <c r="A100" s="17">
        <v>2011</v>
      </c>
      <c r="B100" s="17"/>
      <c r="C100" s="21">
        <v>2516.6</v>
      </c>
      <c r="D100" s="17">
        <v>700.4</v>
      </c>
      <c r="E100" s="17">
        <v>224.3</v>
      </c>
      <c r="F100" s="17">
        <v>4.0999999999999996</v>
      </c>
      <c r="G100" s="17">
        <v>928.9</v>
      </c>
      <c r="H100" s="17">
        <v>63.3</v>
      </c>
      <c r="I100" s="21">
        <v>3508.7</v>
      </c>
      <c r="J100" s="21">
        <v>4772.5</v>
      </c>
      <c r="K100" s="21">
        <v>8281.2000000000007</v>
      </c>
    </row>
    <row r="101" spans="1:11">
      <c r="A101" s="17">
        <v>2012</v>
      </c>
      <c r="B101" s="17"/>
      <c r="C101" s="21">
        <v>2122.3000000000002</v>
      </c>
      <c r="D101" s="17">
        <v>728</v>
      </c>
      <c r="E101" s="17">
        <v>149.80000000000001</v>
      </c>
      <c r="F101" s="17">
        <v>1.8</v>
      </c>
      <c r="G101" s="17">
        <v>879.6</v>
      </c>
      <c r="H101" s="17">
        <v>58.9</v>
      </c>
      <c r="I101" s="21">
        <v>3060.7</v>
      </c>
      <c r="J101" s="21">
        <v>4523.8</v>
      </c>
      <c r="K101" s="21">
        <v>7584.5</v>
      </c>
    </row>
    <row r="102" spans="1:11">
      <c r="A102" s="17">
        <v>2013</v>
      </c>
      <c r="B102" s="17"/>
      <c r="C102" s="21">
        <v>2463.3000000000002</v>
      </c>
      <c r="D102" s="17">
        <v>740.3</v>
      </c>
      <c r="E102" s="17">
        <v>158.9</v>
      </c>
      <c r="F102" s="17">
        <v>1.9</v>
      </c>
      <c r="G102" s="17">
        <v>901.2</v>
      </c>
      <c r="H102" s="17">
        <v>75.2</v>
      </c>
      <c r="I102" s="21">
        <v>3439.7</v>
      </c>
      <c r="J102" s="21">
        <v>4489.7</v>
      </c>
      <c r="K102" s="21">
        <v>7929.4</v>
      </c>
    </row>
    <row r="103" spans="1:11">
      <c r="A103" s="17">
        <v>2014</v>
      </c>
      <c r="B103" s="17"/>
      <c r="C103" s="21">
        <v>2400.6</v>
      </c>
      <c r="D103" s="17">
        <v>811.9</v>
      </c>
      <c r="E103" s="17">
        <v>205.3</v>
      </c>
      <c r="F103" s="17">
        <v>2.9</v>
      </c>
      <c r="G103" s="21">
        <v>1020.1</v>
      </c>
      <c r="H103" s="17">
        <v>74.2</v>
      </c>
      <c r="I103" s="21">
        <v>3494.9</v>
      </c>
      <c r="J103" s="21">
        <v>4400.2</v>
      </c>
      <c r="K103" s="21">
        <v>7895.2</v>
      </c>
    </row>
    <row r="104" spans="1:11">
      <c r="A104" s="17">
        <v>2015</v>
      </c>
      <c r="B104" s="17"/>
      <c r="C104" s="21">
        <v>1972.7</v>
      </c>
      <c r="D104" s="17">
        <v>561.79999999999995</v>
      </c>
      <c r="E104" s="17">
        <v>148.4</v>
      </c>
      <c r="F104" s="17">
        <v>1</v>
      </c>
      <c r="G104" s="17">
        <v>711.2</v>
      </c>
      <c r="H104" s="17">
        <v>13.1</v>
      </c>
      <c r="I104" s="21">
        <v>2697</v>
      </c>
      <c r="J104" s="21">
        <v>4607.3</v>
      </c>
      <c r="K104" s="21">
        <v>7304.2</v>
      </c>
    </row>
    <row r="105" spans="1:11">
      <c r="A105" s="17">
        <v>2016</v>
      </c>
      <c r="B105" s="17"/>
      <c r="C105" s="21">
        <v>1788.7</v>
      </c>
      <c r="D105" s="17">
        <v>319.60000000000002</v>
      </c>
      <c r="E105" s="17">
        <v>135.19999999999999</v>
      </c>
      <c r="F105" s="17">
        <v>0.8</v>
      </c>
      <c r="G105" s="17">
        <v>455.5</v>
      </c>
      <c r="H105" s="17">
        <v>9.5</v>
      </c>
      <c r="I105" s="21">
        <v>2253.6999999999998</v>
      </c>
      <c r="J105" s="21">
        <v>4573.8</v>
      </c>
      <c r="K105" s="21">
        <v>6827.5</v>
      </c>
    </row>
    <row r="106" spans="1:11">
      <c r="A106" s="17">
        <v>2017</v>
      </c>
      <c r="B106" s="17"/>
      <c r="C106" s="21">
        <v>2025.5</v>
      </c>
      <c r="D106" s="17">
        <v>354.7</v>
      </c>
      <c r="E106" s="17">
        <v>159.4</v>
      </c>
      <c r="F106" s="17">
        <v>0.5</v>
      </c>
      <c r="G106" s="17">
        <v>514.6</v>
      </c>
      <c r="H106" s="17">
        <v>9.3000000000000007</v>
      </c>
      <c r="I106" s="21">
        <v>2549.3000000000002</v>
      </c>
      <c r="J106" s="21">
        <v>4344.1000000000004</v>
      </c>
      <c r="K106" s="21">
        <v>6893.4</v>
      </c>
    </row>
    <row r="107" spans="1:11">
      <c r="A107" s="17">
        <v>2018</v>
      </c>
      <c r="B107" s="17"/>
      <c r="C107" s="21">
        <v>2250.5</v>
      </c>
      <c r="D107" s="17">
        <v>515.6</v>
      </c>
      <c r="E107" s="17">
        <v>191.5</v>
      </c>
      <c r="F107" s="17">
        <v>0.7</v>
      </c>
      <c r="G107" s="17">
        <v>707.8</v>
      </c>
      <c r="H107" s="17">
        <v>12.9</v>
      </c>
      <c r="I107" s="21">
        <v>2971.2</v>
      </c>
      <c r="J107" s="21">
        <v>4550.3999999999996</v>
      </c>
      <c r="K107" s="21">
        <v>7521.6</v>
      </c>
    </row>
    <row r="108" spans="1:11">
      <c r="A108" s="17">
        <v>2019</v>
      </c>
      <c r="B108" s="17"/>
      <c r="C108" s="21">
        <v>2326</v>
      </c>
      <c r="D108" s="17">
        <v>491.6</v>
      </c>
      <c r="E108" s="17">
        <v>164.4</v>
      </c>
      <c r="F108" s="17">
        <v>0.7</v>
      </c>
      <c r="G108" s="17">
        <v>656.8</v>
      </c>
      <c r="H108" s="17">
        <v>11</v>
      </c>
      <c r="I108" s="21">
        <v>2993.8</v>
      </c>
      <c r="J108" s="21">
        <v>4535</v>
      </c>
      <c r="K108" s="21">
        <v>7528.8</v>
      </c>
    </row>
    <row r="109" spans="1:11">
      <c r="A109" s="17">
        <v>2020</v>
      </c>
      <c r="B109" s="17"/>
      <c r="C109" s="21">
        <v>2215.8000000000002</v>
      </c>
      <c r="D109" s="17">
        <v>339.6</v>
      </c>
      <c r="E109" s="17">
        <v>116.3</v>
      </c>
      <c r="F109" s="17">
        <v>0.4</v>
      </c>
      <c r="G109" s="17">
        <v>456.4</v>
      </c>
      <c r="H109" s="17">
        <v>8.1999999999999993</v>
      </c>
      <c r="I109" s="21">
        <v>2680.4</v>
      </c>
      <c r="J109" s="21">
        <v>4756.8</v>
      </c>
      <c r="K109" s="21">
        <v>7437.2</v>
      </c>
    </row>
    <row r="110" spans="1:11">
      <c r="A110" s="18">
        <v>2021</v>
      </c>
      <c r="B110" s="18"/>
      <c r="C110" s="26">
        <v>2382.6</v>
      </c>
      <c r="D110" s="18">
        <v>492.9</v>
      </c>
      <c r="E110" s="18">
        <v>144.19999999999999</v>
      </c>
      <c r="F110" s="18">
        <v>0.9</v>
      </c>
      <c r="G110" s="18">
        <v>637.9</v>
      </c>
      <c r="H110" s="18">
        <v>9.6</v>
      </c>
      <c r="I110" s="26">
        <v>3030.1</v>
      </c>
      <c r="J110" s="26">
        <v>4921.1000000000004</v>
      </c>
      <c r="K110" s="26">
        <v>7951.2</v>
      </c>
    </row>
  </sheetData>
  <mergeCells count="10">
    <mergeCell ref="B58:K58"/>
    <mergeCell ref="A2:A5"/>
    <mergeCell ref="B2:I2"/>
    <mergeCell ref="J2:J4"/>
    <mergeCell ref="K2:K4"/>
    <mergeCell ref="B3:B4"/>
    <mergeCell ref="C3:C4"/>
    <mergeCell ref="D3:G3"/>
    <mergeCell ref="I3:I4"/>
    <mergeCell ref="B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A834C-C60A-4B13-8174-7D6C3DB5370D}">
  <dimension ref="A1:AZ59"/>
  <sheetViews>
    <sheetView topLeftCell="A18" workbookViewId="0">
      <selection activeCell="E43" sqref="E43"/>
    </sheetView>
  </sheetViews>
  <sheetFormatPr defaultRowHeight="15"/>
  <cols>
    <col min="2" max="2" width="9.28515625" bestFit="1" customWidth="1"/>
    <col min="3" max="3" width="11.140625" customWidth="1"/>
    <col min="4" max="4" width="11.42578125" bestFit="1" customWidth="1"/>
    <col min="5" max="6" width="9.28515625" bestFit="1" customWidth="1"/>
    <col min="8" max="8" width="9.140625" style="35"/>
    <col min="17" max="17" width="10.42578125" bestFit="1" customWidth="1"/>
    <col min="18" max="19" width="12.5703125" bestFit="1" customWidth="1"/>
    <col min="20" max="20" width="10.42578125" bestFit="1" customWidth="1"/>
    <col min="21" max="21" width="11.42578125" bestFit="1" customWidth="1"/>
    <col min="23" max="23" width="9.140625" style="35"/>
    <col min="36" max="37" width="9.7109375" bestFit="1" customWidth="1"/>
    <col min="38" max="38" width="9.140625" style="35"/>
    <col min="41" max="41" width="9.7109375" bestFit="1" customWidth="1"/>
    <col min="47" max="47" width="6.42578125" customWidth="1"/>
  </cols>
  <sheetData>
    <row r="1" spans="1:52">
      <c r="M1" t="s">
        <v>87</v>
      </c>
      <c r="R1" t="s">
        <v>88</v>
      </c>
      <c r="W1" s="35" t="s">
        <v>89</v>
      </c>
      <c r="AB1" t="s">
        <v>87</v>
      </c>
      <c r="AG1" t="s">
        <v>88</v>
      </c>
      <c r="AL1" s="35" t="s">
        <v>89</v>
      </c>
      <c r="AU1" s="10">
        <f>(1+AU3)*(1+AU5)-1</f>
        <v>-0.19463298293404208</v>
      </c>
      <c r="AV1" s="10">
        <f>(1+AV3)*(1+AV5)-1</f>
        <v>-0.22454827352600393</v>
      </c>
    </row>
    <row r="2" spans="1:52">
      <c r="A2" t="s">
        <v>28</v>
      </c>
      <c r="C2" s="39" t="s">
        <v>90</v>
      </c>
      <c r="D2" s="39"/>
      <c r="H2" s="39" t="s">
        <v>90</v>
      </c>
      <c r="I2" s="39"/>
      <c r="M2" s="39" t="s">
        <v>90</v>
      </c>
      <c r="N2" s="39"/>
      <c r="R2" s="39" t="s">
        <v>90</v>
      </c>
      <c r="S2" s="39"/>
      <c r="W2" s="39" t="s">
        <v>90</v>
      </c>
      <c r="X2" s="39"/>
      <c r="AB2" s="39" t="s">
        <v>90</v>
      </c>
      <c r="AC2" s="39"/>
      <c r="AG2" s="39" t="s">
        <v>90</v>
      </c>
      <c r="AH2" s="39"/>
      <c r="AL2" s="39" t="s">
        <v>90</v>
      </c>
      <c r="AM2" s="39"/>
      <c r="AU2" s="39" t="s">
        <v>90</v>
      </c>
      <c r="AV2" s="39"/>
    </row>
    <row r="3" spans="1:52">
      <c r="B3" s="40">
        <f>B19/B16-1</f>
        <v>0.57264957264957239</v>
      </c>
      <c r="C3" s="40">
        <f>C19/C16-1</f>
        <v>0.12241877168717097</v>
      </c>
      <c r="D3" s="40">
        <f>D19/D16-1</f>
        <v>-0.50928456206448791</v>
      </c>
      <c r="E3" s="40">
        <f>E19/E16-1</f>
        <v>-0.37120007662101329</v>
      </c>
      <c r="F3" s="40">
        <f>F19/F16-1</f>
        <v>-0.60491169172383585</v>
      </c>
      <c r="H3" s="40">
        <f>H19/H16-1</f>
        <v>0.51815980629539937</v>
      </c>
      <c r="I3" s="40">
        <f>I19/I16-1</f>
        <v>1.4857954545454546</v>
      </c>
      <c r="J3" s="40">
        <f>J19/J16-1</f>
        <v>0.69535283993115327</v>
      </c>
      <c r="M3" s="40">
        <f>M19/M16-1</f>
        <v>0.68208390646492401</v>
      </c>
      <c r="N3" s="40">
        <f>N19/N16-1</f>
        <v>0.44079483482730519</v>
      </c>
      <c r="O3" s="40">
        <f>O19/O16-1</f>
        <v>0.11307901907356954</v>
      </c>
      <c r="R3" s="40">
        <f>R19/R16-1</f>
        <v>0.10186481837910377</v>
      </c>
      <c r="S3" s="40">
        <f>S19/S16-1</f>
        <v>-0.4160807353722944</v>
      </c>
      <c r="T3" s="40">
        <f>T19/T16-1</f>
        <v>-0.34470638538548781</v>
      </c>
      <c r="W3" s="40">
        <f>W19/W16-1</f>
        <v>0.52657919411507348</v>
      </c>
      <c r="X3" s="40">
        <f>X19/X16-1</f>
        <v>1.4674555578260038</v>
      </c>
      <c r="Y3" s="40">
        <f>Y19/Y16-1</f>
        <v>0.69859585726065365</v>
      </c>
      <c r="AB3" s="40">
        <f>AB19/AB16-1</f>
        <v>0.58801246242742855</v>
      </c>
      <c r="AC3" s="40">
        <f>AC19/AC16-1</f>
        <v>0.39964335695905406</v>
      </c>
      <c r="AD3" s="40">
        <f>AD19/AD16-1</f>
        <v>-2.9909448458794063E-2</v>
      </c>
      <c r="AG3" s="40">
        <f>AG19/AG16-1</f>
        <v>-3.4714551387633352E-2</v>
      </c>
      <c r="AH3" s="40">
        <f>AH19/AH16-1</f>
        <v>-0.42899731990407797</v>
      </c>
      <c r="AI3" s="40">
        <f>AI19/AI16-1</f>
        <v>-0.43642444587180529</v>
      </c>
      <c r="AL3" s="40">
        <f>AL19/AL16-1</f>
        <v>0.64512213947724417</v>
      </c>
      <c r="AM3" s="40">
        <f>AM19/AM16-1</f>
        <v>1.4512027802109957</v>
      </c>
      <c r="AN3" s="40">
        <f>AN19/AN16-1</f>
        <v>0.72131410675159047</v>
      </c>
      <c r="AU3" s="40">
        <f>AU19/AU16-1</f>
        <v>-0.29426046664730965</v>
      </c>
      <c r="AV3" s="40">
        <f>AV19/AV16-1</f>
        <v>-0.1720395066804089</v>
      </c>
      <c r="AW3" s="40">
        <f>AW19/AW16-1</f>
        <v>1.1147570745924877</v>
      </c>
    </row>
    <row r="4" spans="1:52">
      <c r="B4" s="40"/>
      <c r="C4" s="39" t="s">
        <v>91</v>
      </c>
      <c r="D4" s="39"/>
      <c r="E4" s="40"/>
      <c r="F4" s="40"/>
      <c r="H4" s="39" t="s">
        <v>91</v>
      </c>
      <c r="I4" s="39"/>
      <c r="J4" s="40"/>
      <c r="M4" s="39" t="s">
        <v>91</v>
      </c>
      <c r="N4" s="39"/>
      <c r="O4" s="40"/>
      <c r="R4" s="39" t="s">
        <v>91</v>
      </c>
      <c r="S4" s="39"/>
      <c r="T4" s="40"/>
      <c r="W4" s="39" t="s">
        <v>91</v>
      </c>
      <c r="X4" s="39"/>
      <c r="Y4" s="40"/>
      <c r="AB4" s="39" t="s">
        <v>91</v>
      </c>
      <c r="AC4" s="39"/>
      <c r="AD4" s="40"/>
      <c r="AG4" s="39" t="s">
        <v>91</v>
      </c>
      <c r="AH4" s="39"/>
      <c r="AI4" s="40"/>
      <c r="AL4" s="39" t="s">
        <v>91</v>
      </c>
      <c r="AM4" s="39"/>
      <c r="AN4" s="40"/>
      <c r="AU4" s="39" t="s">
        <v>91</v>
      </c>
      <c r="AV4" s="40"/>
      <c r="AW4" s="40"/>
    </row>
    <row r="5" spans="1:52">
      <c r="B5" s="51">
        <f>B25/B19-1</f>
        <v>-0.39220779220779212</v>
      </c>
      <c r="C5" s="51">
        <f>C25/C19-1</f>
        <v>9.8654485049833873E-2</v>
      </c>
      <c r="D5" s="51">
        <f>D25/D19-1</f>
        <v>0.13543688318123648</v>
      </c>
      <c r="E5" s="51">
        <f>E25/E19-1</f>
        <v>0.9108089862051012</v>
      </c>
      <c r="F5" s="51">
        <f>F25/F19-1</f>
        <v>1.9277777777777771</v>
      </c>
      <c r="H5" s="51">
        <f>H25/H19-1</f>
        <v>2.8708133971292016E-2</v>
      </c>
      <c r="I5" s="51">
        <f>I25/I19-1</f>
        <v>-0.30285714285714294</v>
      </c>
      <c r="J5" s="51">
        <f>J25/J19-1</f>
        <v>0.1045685279187818</v>
      </c>
      <c r="M5" s="51">
        <f>M25/M19-1</f>
        <v>0.18358376776040131</v>
      </c>
      <c r="N5" s="51">
        <f>N25/N19-1</f>
        <v>-0.21000652599521419</v>
      </c>
      <c r="O5" s="51">
        <f>O25/O19-1</f>
        <v>0.9902080783353735</v>
      </c>
      <c r="R5" s="51">
        <f>R25/R19-1</f>
        <v>0.10898105931349433</v>
      </c>
      <c r="S5" s="51">
        <f>S25/S19-1</f>
        <v>0.13587724831611614</v>
      </c>
      <c r="T5" s="51">
        <f>T25/T19-1</f>
        <v>0.90814649560489258</v>
      </c>
      <c r="W5" s="51">
        <f>W25/W19-1</f>
        <v>6.7271400012087756E-2</v>
      </c>
      <c r="X5" s="51">
        <f>X25/X19-1</f>
        <v>-0.30450805738391751</v>
      </c>
      <c r="Y5" s="51">
        <f>Y25/Y19-1</f>
        <v>4.3005913287840647E-2</v>
      </c>
      <c r="AB5" s="51">
        <f>AB25/AB19-1</f>
        <v>0.17216791557549205</v>
      </c>
      <c r="AC5" s="51">
        <f>AC25/AC19-1</f>
        <v>-0.32655990452690853</v>
      </c>
      <c r="AD5" s="51">
        <f>AD25/AD19-1</f>
        <v>0.1010748632849332</v>
      </c>
      <c r="AG5" s="51">
        <f>AG25/AG19-1</f>
        <v>-7.6487675662886501E-2</v>
      </c>
      <c r="AH5" s="51">
        <f>AH25/AH19-1</f>
        <v>-5.2059518578830066E-2</v>
      </c>
      <c r="AI5" s="51">
        <f>AI25/AI19-1</f>
        <v>0.14386213497670308</v>
      </c>
      <c r="AL5" s="51">
        <f>AL25/AL19-1</f>
        <v>0.26924988945530393</v>
      </c>
      <c r="AM5" s="51">
        <f>AM25/AM19-1</f>
        <v>-0.28957554965533527</v>
      </c>
      <c r="AN5" s="51">
        <f>AN25/AN19-1</f>
        <v>-3.7405969114137516E-2</v>
      </c>
      <c r="AU5" s="51">
        <f>AU25/AU19-1</f>
        <v>0.14116749736262713</v>
      </c>
      <c r="AV5" s="51">
        <f>AV25/AV19-1</f>
        <v>-6.3419411033814543E-2</v>
      </c>
      <c r="AW5" s="40"/>
    </row>
    <row r="6" spans="1:52">
      <c r="B6" s="93" t="s">
        <v>92</v>
      </c>
      <c r="C6" s="94"/>
      <c r="D6" s="94"/>
      <c r="E6" s="94"/>
      <c r="F6" s="95"/>
      <c r="G6" s="93" t="s">
        <v>93</v>
      </c>
      <c r="H6" s="94"/>
      <c r="I6" s="94"/>
      <c r="J6" s="94"/>
      <c r="K6" s="95"/>
      <c r="L6" s="93" t="s">
        <v>94</v>
      </c>
      <c r="M6" s="94"/>
      <c r="N6" s="94"/>
      <c r="O6" s="94"/>
      <c r="P6" s="95"/>
      <c r="Q6" s="93" t="s">
        <v>95</v>
      </c>
      <c r="R6" s="94"/>
      <c r="S6" s="94"/>
      <c r="T6" s="94"/>
      <c r="U6" s="95"/>
      <c r="V6" s="93" t="s">
        <v>96</v>
      </c>
      <c r="W6" s="94"/>
      <c r="X6" s="94"/>
      <c r="Y6" s="94"/>
      <c r="Z6" s="95"/>
      <c r="AA6" s="93" t="s">
        <v>97</v>
      </c>
      <c r="AB6" s="94"/>
      <c r="AC6" s="94"/>
      <c r="AD6" s="94"/>
      <c r="AE6" s="95"/>
      <c r="AF6" s="93" t="s">
        <v>98</v>
      </c>
      <c r="AG6" s="94"/>
      <c r="AH6" s="94"/>
      <c r="AI6" s="94"/>
      <c r="AJ6" s="95"/>
      <c r="AK6" s="93" t="s">
        <v>99</v>
      </c>
      <c r="AL6" s="94"/>
      <c r="AM6" s="94"/>
      <c r="AN6" s="94"/>
      <c r="AO6" s="95"/>
      <c r="AP6" s="93" t="s">
        <v>100</v>
      </c>
      <c r="AQ6" s="94"/>
      <c r="AR6" s="94"/>
      <c r="AS6" s="94"/>
      <c r="AT6" s="95"/>
      <c r="AU6" t="s">
        <v>101</v>
      </c>
      <c r="AW6" t="s">
        <v>102</v>
      </c>
      <c r="AY6" t="s">
        <v>103</v>
      </c>
    </row>
    <row r="7" spans="1:52" ht="30">
      <c r="B7" s="30" t="s">
        <v>104</v>
      </c>
      <c r="C7" s="30" t="s">
        <v>105</v>
      </c>
      <c r="D7" s="32" t="s">
        <v>106</v>
      </c>
      <c r="E7" s="30" t="s">
        <v>107</v>
      </c>
      <c r="F7" s="30" t="s">
        <v>108</v>
      </c>
      <c r="G7" s="30" t="s">
        <v>104</v>
      </c>
      <c r="H7" s="36" t="s">
        <v>105</v>
      </c>
      <c r="I7" s="32" t="s">
        <v>106</v>
      </c>
      <c r="J7" s="30" t="s">
        <v>107</v>
      </c>
      <c r="K7" s="30" t="s">
        <v>108</v>
      </c>
      <c r="L7" s="30" t="s">
        <v>104</v>
      </c>
      <c r="M7" s="30" t="s">
        <v>105</v>
      </c>
      <c r="N7" s="32" t="s">
        <v>106</v>
      </c>
      <c r="O7" s="30" t="s">
        <v>107</v>
      </c>
      <c r="P7" s="30" t="s">
        <v>108</v>
      </c>
      <c r="Q7" s="30" t="s">
        <v>104</v>
      </c>
      <c r="R7" s="30" t="s">
        <v>105</v>
      </c>
      <c r="S7" s="32" t="s">
        <v>106</v>
      </c>
      <c r="T7" s="30" t="s">
        <v>107</v>
      </c>
      <c r="U7" s="30" t="s">
        <v>108</v>
      </c>
      <c r="V7" s="30" t="s">
        <v>104</v>
      </c>
      <c r="W7" s="36" t="s">
        <v>105</v>
      </c>
      <c r="X7" s="32" t="s">
        <v>106</v>
      </c>
      <c r="Y7" s="30" t="s">
        <v>107</v>
      </c>
      <c r="Z7" s="30" t="s">
        <v>108</v>
      </c>
      <c r="AA7" s="30" t="s">
        <v>104</v>
      </c>
      <c r="AB7" s="30" t="s">
        <v>105</v>
      </c>
      <c r="AC7" s="32" t="s">
        <v>106</v>
      </c>
      <c r="AD7" s="30" t="s">
        <v>107</v>
      </c>
      <c r="AE7" s="30" t="s">
        <v>108</v>
      </c>
      <c r="AF7" s="30" t="s">
        <v>104</v>
      </c>
      <c r="AG7" s="30" t="s">
        <v>105</v>
      </c>
      <c r="AH7" s="32" t="s">
        <v>106</v>
      </c>
      <c r="AI7" s="30" t="s">
        <v>107</v>
      </c>
      <c r="AJ7" s="30" t="s">
        <v>108</v>
      </c>
      <c r="AK7" s="30" t="s">
        <v>104</v>
      </c>
      <c r="AL7" s="36" t="s">
        <v>105</v>
      </c>
      <c r="AM7" s="32" t="s">
        <v>106</v>
      </c>
      <c r="AN7" s="30" t="s">
        <v>107</v>
      </c>
      <c r="AO7" s="30" t="s">
        <v>108</v>
      </c>
      <c r="AP7" s="30" t="s">
        <v>104</v>
      </c>
      <c r="AQ7" s="30" t="s">
        <v>105</v>
      </c>
      <c r="AR7" s="32" t="s">
        <v>106</v>
      </c>
      <c r="AS7" s="30" t="s">
        <v>107</v>
      </c>
      <c r="AT7" s="30" t="s">
        <v>108</v>
      </c>
      <c r="AU7" t="s">
        <v>109</v>
      </c>
      <c r="AV7" t="s">
        <v>110</v>
      </c>
      <c r="AW7" t="s">
        <v>109</v>
      </c>
      <c r="AX7" t="s">
        <v>110</v>
      </c>
      <c r="AY7" t="s">
        <v>109</v>
      </c>
      <c r="AZ7" t="s">
        <v>110</v>
      </c>
    </row>
    <row r="8" spans="1:52">
      <c r="A8">
        <f>IL!A6</f>
        <v>1970</v>
      </c>
      <c r="B8" s="31">
        <f>MA!B59/MA!B6</f>
        <v>2.4761904761904763</v>
      </c>
      <c r="C8" s="31">
        <f>MA!C59/MA!C6</f>
        <v>83.473684210526315</v>
      </c>
      <c r="D8" s="31">
        <f>MA!D59/MA!D6</f>
        <v>224.76510067114091</v>
      </c>
      <c r="E8" s="31">
        <f>MA!E59/MA!E6</f>
        <v>3.0100334448160533</v>
      </c>
      <c r="F8" s="31">
        <f>MA!F59/MA!F6</f>
        <v>8.148148148148147</v>
      </c>
      <c r="G8" s="33">
        <f>MA!B6</f>
        <v>1.05</v>
      </c>
      <c r="H8" s="37">
        <f>MA!C6</f>
        <v>1.9</v>
      </c>
      <c r="I8" s="33">
        <f>MA!D6</f>
        <v>1.49</v>
      </c>
      <c r="J8" s="33">
        <f>MA!E6</f>
        <v>2.99</v>
      </c>
      <c r="K8" s="33">
        <f>MA!F6</f>
        <v>1.62</v>
      </c>
      <c r="L8">
        <f>MA!B59+RI!B59+CT!B59+NH!B59+VT!B59+ME!B59</f>
        <v>4.7</v>
      </c>
      <c r="M8">
        <f>MA!C59+RI!C59+CT!C59+NH!C59+VT!C59+ME!C59</f>
        <v>250.5</v>
      </c>
      <c r="N8">
        <f>MA!D59+RI!D59+CT!D59+NH!D59+VT!D59+ME!D59</f>
        <v>664.4</v>
      </c>
      <c r="O8">
        <f>MA!E59+RI!E59+CT!E59+NH!E59+VT!E59+ME!E59</f>
        <v>25.800000000000004</v>
      </c>
      <c r="P8">
        <f>MA!F59+RI!F59+CT!F59+NH!F59+VT!F59+ME!F59</f>
        <v>46.7</v>
      </c>
      <c r="Q8" s="28">
        <f>MA!B59/MA!B6+RI!B59/RI!B6+CT!B59/CT!B6+NH!B59/NH!B6+VT!B59/VT!B6+ME!B59/ME!B6</f>
        <v>4.1018113733878705</v>
      </c>
      <c r="R8" s="28">
        <f>MA!C59/MA!C6+RI!C59/RI!C6+CT!C59/CT!C6+NH!C59/NH!C6+VT!C59/VT!C6+ME!C59/ME!C6</f>
        <v>132.69222642730273</v>
      </c>
      <c r="S8" s="28">
        <f>MA!D59/MA!D6+RI!D59/RI!D6+CT!D59/CT!D6+NH!D59/NH!D6+VT!D59/VT!D6+ME!D59/ME!D6</f>
        <v>445.07483515783878</v>
      </c>
      <c r="T8" s="28">
        <f>MA!E59/MA!E6+RI!E59/RI!E6+CT!E59/CT!E6+NH!E59/NH!E6+VT!E59/VT!E6+ME!E59/ME!E6</f>
        <v>9.3753021899352955</v>
      </c>
      <c r="U8" s="28">
        <f>MA!F59/MA!F6+RI!F59/RI!F6+CT!F59/CT!F6+NH!F59/NH!F6+VT!F59/VT!F6+ME!F59/ME!F6</f>
        <v>28.784330591537866</v>
      </c>
      <c r="V8" s="34">
        <f>L8/Q8</f>
        <v>1.1458352352556034</v>
      </c>
      <c r="W8" s="38">
        <f>M8/R8</f>
        <v>1.8878272431221876</v>
      </c>
      <c r="X8" s="34">
        <f>N8/S8</f>
        <v>1.4927826682548362</v>
      </c>
      <c r="Y8" s="34">
        <f>O8/T8</f>
        <v>2.7519112960110426</v>
      </c>
      <c r="Z8" s="34">
        <f>P8/U8</f>
        <v>1.6224104934970784</v>
      </c>
      <c r="AA8">
        <f>IL!B59+MI!B59+NY!B59+PA!B59+OH!B59+WI!B59+MN!B59+IN!B59+CO!B59+IA!B59+NJ!B59+NE!B59+UT!B59+ ID!B59+WA!B59+MT!B59+SD!B59+ND!B59+AK!B59</f>
        <v>189.29999999999998</v>
      </c>
      <c r="AB8">
        <f>IL!C59+MI!C59+NY!C59+PA!C59+OH!C59+WI!C59+MN!C59+IN!C59+CO!C59+IA!C59+NJ!C59+NE!C59+UT!C59+ ID!C59+WA!C59+MT!C59+SD!C59+ND!C59+AK!C59</f>
        <v>3088.0000000000005</v>
      </c>
      <c r="AC8">
        <f>IL!D59+MI!D59+NY!D59+PA!D59+OH!D59+WI!D59+MN!D59+IN!D59+CO!D59+IA!D59+NJ!D59+NE!D59+UT!D59+ ID!D59+WA!D59+MT!D59+SD!D59+ND!D59+AK!D59</f>
        <v>1619.3999999999999</v>
      </c>
      <c r="AD8">
        <f>IL!E59+MI!E59+NY!E59+PA!E59+OH!E59+WI!E59+MN!E59+IN!E59+CO!E59+IA!E59+NJ!E59+NE!E59+UT!E59+ ID!E59+WA!E59+MT!E59+SD!E59+ND!E59+AK!E59</f>
        <v>486.09999999999997</v>
      </c>
      <c r="AE8">
        <f>IL!F59+MI!F59+NY!F59+PA!F59+OH!F59+WI!F59+MN!F59+IN!F59+CO!F59+IA!F59+NJ!F59+NE!F59+UT!F59+ ID!F59+WA!F59+MT!F59+SD!F59+ND!F59+AK!F59</f>
        <v>179.2</v>
      </c>
      <c r="AF8">
        <f>IL!B59/IL!B6+MI!B59/MI!B6+NY!B59/NY!B6+PA!B59/PA!B6+OH!B59/OH!B6+WI!B59/WI!B6+MN!B59/MN!B6+IN!B59/IN!B6+CO!B59/CO!B6+IA!B59/IA!B6+NJ!B59/NJ!B6+NE!B59/NE!B6+UT!B59/UT!B6+ ID!B59/ID!B6+WA!B59/WA!B6+MT!B59/MT!B6+SD!B59/SD!B6+ND!B59/ND!B6+AK!B59/AK!B6</f>
        <v>161.67545900311711</v>
      </c>
      <c r="AG8">
        <f>IL!C59/IL!C6+MI!C59/MI!C6+NY!C59/NY!C6+PA!C59/PA!C6+OH!C59/OH!C6+WI!C59/WI!C6+MN!C59/MN!C6+IN!C59/IN!C6+CO!C59/CO!C6+IA!C59/IA!C6+NJ!C59/NJ!C6+NE!C59/NE!C6+UT!C59/UT!C6+ ID!C59/ID!C6+WA!C59/WA!C6+MT!C59/MT!C6+SD!C59/SD!C6+ND!C59/ND!C6+AK!C59/AK!C6</f>
        <v>2813.3736808839694</v>
      </c>
      <c r="AH8">
        <f>IL!D59/IL!D6+MI!D59/MI!D6+NY!D59/NY!D6+PA!D59/PA!D6+OH!D59/OH!D6+WI!D59/WI!D6+MN!D59/MN!D6+IN!D59/IN!D6+CO!D59/CO!D6+IA!D59/IA!D6+NJ!D59/NJ!D6+NE!D59/NE!D6+UT!D59/UT!D6+ ID!D59/ID!D6+WA!D59/WA!D6+MT!D59/MT!D6+SD!D59/SD!D6+ND!D59/ND!D6+AK!D59/AK!D6</f>
        <v>1196.7962872949179</v>
      </c>
      <c r="AI8">
        <f>IL!E59/IL!E6+MI!E59/MI!E6+NY!E59/NY!E6+PA!E59/PA!E6+OH!E59/OH!E6+WI!E59/WI!E6+MN!E59/MN!E6+IN!E59/IN!E6+CO!E59/CO!E6+IA!E59/IA!E6+NJ!E59/NJ!E6+NE!E59/NE!E6+UT!E59/UT!E6+ ID!E59/ID!E6+WA!E59/WA!E6+MT!E59/MT!E6+SD!E59/SD!E6+ND!E59/ND!E6+AK!E59/AK!E6</f>
        <v>238.15293774197701</v>
      </c>
      <c r="AJ8" s="34" t="e">
        <f>IL!F59/IL!F6+MI!F59/MI!F6+NY!F59/NY!F6+PA!F59/PA!F6+OH!F59/OH!F6+WI!F59/WI!F6+MN!F59/MN!F6+IN!F59/IN!F6+CO!F59/CO!F6+IA!F59/IA!F6+NJ!F59/NJ!F6+NE!F59/NE!F6+UT!F59/UT!F6+ ID!F59/ID!F6+WA!F59/WA!F6+MT!F59/MT!F6+SD!F59/SD!F6+ND!F59/ND!F6+AK!F59/AK!F6</f>
        <v>#DIV/0!</v>
      </c>
      <c r="AK8" s="34">
        <f>AA8/AF8</f>
        <v>1.1708641569179048</v>
      </c>
      <c r="AL8" s="38">
        <f>AB8/AG8</f>
        <v>1.0976145902629411</v>
      </c>
      <c r="AM8" s="34">
        <f>AC8/AH8</f>
        <v>1.3531124863867019</v>
      </c>
      <c r="AN8" s="34">
        <f>AD8/AI8</f>
        <v>2.0411253567094656</v>
      </c>
      <c r="AO8" s="34" t="e">
        <f>AE8/AJ8</f>
        <v>#DIV/0!</v>
      </c>
      <c r="AP8" s="34">
        <f>V8/AK8</f>
        <v>0.97862354781771976</v>
      </c>
      <c r="AQ8" s="34">
        <f t="shared" ref="AQ8:AT8" si="0">W8/AL8</f>
        <v>1.7199363600568991</v>
      </c>
      <c r="AR8" s="34">
        <f>X8/AM8</f>
        <v>1.1032214123166537</v>
      </c>
      <c r="AS8" s="34">
        <f t="shared" si="0"/>
        <v>1.348232379243697</v>
      </c>
      <c r="AT8" s="34" t="e">
        <f t="shared" si="0"/>
        <v>#DIV/0!</v>
      </c>
      <c r="AU8" s="28">
        <f>SUM(R8:T8)</f>
        <v>587.14236377507677</v>
      </c>
      <c r="AV8">
        <f>SUM(AG8:AI8)</f>
        <v>4248.3229059208643</v>
      </c>
      <c r="AW8">
        <f>SUM(M8:O8)/AU8</f>
        <v>1.6021667963995943</v>
      </c>
      <c r="AX8">
        <f>SUM(AB8:AD8)/AV8</f>
        <v>1.2224824042357629</v>
      </c>
      <c r="AY8" s="55">
        <f t="shared" ref="AY8:AY39" si="1">W8/X8</f>
        <v>1.2646363621900736</v>
      </c>
      <c r="AZ8" s="55">
        <f t="shared" ref="AZ8:AZ39" si="2">+AL8/AM8</f>
        <v>0.81117763770990514</v>
      </c>
    </row>
    <row r="9" spans="1:52">
      <c r="A9">
        <f>IL!A7</f>
        <v>1971</v>
      </c>
      <c r="B9" s="31">
        <f>MA!B60/MA!B7</f>
        <v>1.9230769230769229</v>
      </c>
      <c r="C9" s="31">
        <f>MA!C60/MA!C7</f>
        <v>84.593301435406715</v>
      </c>
      <c r="D9" s="31">
        <f>MA!D60/MA!D7</f>
        <v>233.56687898089172</v>
      </c>
      <c r="E9" s="31">
        <f>MA!E60/MA!E7</f>
        <v>3.0536912751677852</v>
      </c>
      <c r="F9" s="31">
        <f>MA!F60/MA!F7</f>
        <v>8.1325301204819276</v>
      </c>
      <c r="G9" s="33">
        <f>MA!B7</f>
        <v>1.56</v>
      </c>
      <c r="H9" s="37">
        <f>MA!C7</f>
        <v>2.09</v>
      </c>
      <c r="I9" s="33">
        <f>MA!D7</f>
        <v>1.57</v>
      </c>
      <c r="J9" s="33">
        <f>MA!E7</f>
        <v>2.98</v>
      </c>
      <c r="K9" s="33">
        <f>MA!F7</f>
        <v>1.66</v>
      </c>
      <c r="L9">
        <f>MA!B60+RI!B60+CT!B60+NH!B60+VT!B60+ME!B60</f>
        <v>5.1000000000000005</v>
      </c>
      <c r="M9">
        <f>MA!C60+RI!C60+CT!C60+NH!C60+VT!C60+ME!C60</f>
        <v>277.70000000000005</v>
      </c>
      <c r="N9">
        <f>MA!D60+RI!D60+CT!D60+NH!D60+VT!D60+ME!D60</f>
        <v>714.8</v>
      </c>
      <c r="O9">
        <f>MA!E60+RI!E60+CT!E60+NH!E60+VT!E60+ME!E60</f>
        <v>25.2</v>
      </c>
      <c r="P9">
        <f>MA!F60+RI!F60+CT!F60+NH!F60+VT!F60+ME!F60</f>
        <v>47.8</v>
      </c>
      <c r="Q9" s="28">
        <f>MA!B60/MA!B7+RI!B60/RI!B7+CT!B60/CT!B7+NH!B60/NH!B7+VT!B60/VT!B7+ME!B60/ME!B7</f>
        <v>3.2709450741044783</v>
      </c>
      <c r="R9" s="28">
        <f>MA!C60/MA!C7+RI!C60/RI!C7+CT!C60/CT!C7+NH!C60/NH!C7+VT!C60/VT!C7+ME!C60/ME!C7</f>
        <v>134.99031464682153</v>
      </c>
      <c r="S9" s="28">
        <f>MA!D60/MA!D7+RI!D60/RI!D7+CT!D60/CT!D7+NH!D60/NH!D7+VT!D60/VT!D7+ME!D60/ME!D7</f>
        <v>455.1367535149684</v>
      </c>
      <c r="T9" s="28">
        <f>MA!E60/MA!E7+RI!E60/RI!E7+CT!E60/CT!E7+NH!E60/NH!E7+VT!E60/VT!E7+ME!E60/ME!E7</f>
        <v>9.4815883803798258</v>
      </c>
      <c r="U9" s="28">
        <f>MA!F60/MA!F7+RI!F60/RI!F7+CT!F60/CT!F7+NH!F60/NH!F7+VT!F60/VT!F7+ME!F60/ME!F7</f>
        <v>28.795180722891565</v>
      </c>
      <c r="V9" s="34">
        <f t="shared" ref="V9:V59" si="3">L9/Q9</f>
        <v>1.5591824027788916</v>
      </c>
      <c r="W9" s="38">
        <f t="shared" ref="W9:W59" si="4">M9/R9</f>
        <v>2.0571846263678499</v>
      </c>
      <c r="X9" s="34">
        <f t="shared" ref="X9:X59" si="5">N9/S9</f>
        <v>1.5705169808407746</v>
      </c>
      <c r="Y9" s="34">
        <f t="shared" ref="Y9:Y59" si="6">O9/T9</f>
        <v>2.6577825348489243</v>
      </c>
      <c r="Z9" s="34">
        <f t="shared" ref="Z9:Z59" si="7">P9/U9</f>
        <v>1.66</v>
      </c>
      <c r="AA9">
        <f>IL!B60+MI!B60+NY!B60+PA!B60+OH!B60+WI!B60+MN!B60+IN!B60+CO!B60+IA!B60+NJ!B60+NE!B60+UT!B60+ ID!B60+WA!B60+MT!B60+SD!B60+ND!B60+AK!B60</f>
        <v>170.10000000000005</v>
      </c>
      <c r="AB9">
        <f>IL!C60+MI!C60+NY!C60+PA!C60+OH!C60+WI!C60+MN!C60+IN!C60+CO!C60+IA!C60+NJ!C60+NE!C60+UT!C60+ ID!C60+WA!C60+MT!C60+SD!C60+ND!C60+AK!C60</f>
        <v>3318.8999999999992</v>
      </c>
      <c r="AC9">
        <f>IL!D60+MI!D60+NY!D60+PA!D60+OH!D60+WI!D60+MN!D60+IN!D60+CO!D60+IA!D60+NJ!D60+NE!D60+UT!D60+ ID!D60+WA!D60+MT!D60+SD!D60+ND!D60+AK!D60</f>
        <v>1731.5000000000002</v>
      </c>
      <c r="AD9">
        <f>IL!E60+MI!E60+NY!E60+PA!E60+OH!E60+WI!E60+MN!E60+IN!E60+CO!E60+IA!E60+NJ!E60+NE!E60+UT!E60+ ID!E60+WA!E60+MT!E60+SD!E60+ND!E60+AK!E60</f>
        <v>486.20000000000005</v>
      </c>
      <c r="AE9">
        <f>IL!F60+MI!F60+NY!F60+PA!F60+OH!F60+WI!F60+MN!F60+IN!F60+CO!F60+IA!F60+NJ!F60+NE!F60+UT!F60+ ID!F60+WA!F60+MT!F60+SD!F60+ND!F60+AK!F60</f>
        <v>181.99999999999991</v>
      </c>
      <c r="AF9">
        <f>IL!B60/IL!B7+MI!B60/MI!B7+NY!B60/NY!B7+PA!B60/PA!B7+OH!B60/OH!B7+WI!B60/WI!B7+MN!B60/MN!B7+IN!B60/IN!B7+CO!B60/CO!B7+IA!B60/IA!B7+NJ!B60/NJ!B7+NE!B60/NE!B7+UT!B60/UT!B7+ ID!B60/ID!B7+WA!B60/WA!B7+MT!B60/MT!B7+SD!B60/SD!B7+ND!B60/ND!B7+AK!B60/AK!B7</f>
        <v>135.61360703213526</v>
      </c>
      <c r="AG9">
        <f>IL!C60/IL!C7+MI!C60/MI!C7+NY!C60/NY!C7+PA!C60/PA!C7+OH!C60/OH!C7+WI!C60/WI!C7+MN!C60/MN!C7+IN!C60/IN!C7+CO!C60/CO!C7+IA!C60/IA!C7+NJ!C60/NJ!C7+NE!C60/NE!C7+UT!C60/UT!C7+ ID!C60/ID!C7+WA!C60/WA!C7+MT!C60/MT!C7+SD!C60/SD!C7+ND!C60/ND!C7+AK!C60/AK!C7</f>
        <v>2869.932868091636</v>
      </c>
      <c r="AH9">
        <f>IL!D60/IL!D7+MI!D60/MI!D7+NY!D60/NY!D7+PA!D60/PA!D7+OH!D60/OH!D7+WI!D60/WI!D7+MN!D60/MN!D7+IN!D60/IN!D7+CO!D60/CO!D7+IA!D60/IA!D7+NJ!D60/NJ!D7+NE!D60/NE!D7+UT!D60/UT!D7+ ID!D60/ID!D7+WA!D60/WA!D7+MT!D60/MT!D7+SD!D60/SD!D7+ND!D60/ND!D7+AK!D60/AK!D7</f>
        <v>1209.9482018419969</v>
      </c>
      <c r="AI9">
        <f>IL!E60/IL!E7+MI!E60/MI!E7+NY!E60/NY!E7+PA!E60/PA!E7+OH!E60/OH!E7+WI!E60/WI!E7+MN!E60/MN!E7+IN!E60/IN!E7+CO!E60/CO!E7+IA!E60/IA!E7+NJ!E60/NJ!E7+NE!E60/NE!E7+UT!E60/UT!E7+ ID!E60/ID!E7+WA!E60/WA!E7+MT!E60/MT!E7+SD!E60/SD!E7+ND!E60/ND!E7+AK!E60/AK!E7</f>
        <v>244.36667774835811</v>
      </c>
      <c r="AJ9" s="34" t="e">
        <f>IL!F60/IL!F7+MI!F60/MI!F7+NY!F60/NY!F7+PA!F60/PA!F7+OH!F60/OH!F7+WI!F60/WI!F7+MN!F60/MN!F7+IN!F60/IN!F7+CO!F60/CO!F7+IA!F60/IA!F7+NJ!F60/NJ!F7+NE!F60/NE!F7+UT!F60/UT!F7+ ID!F60/ID!F7+WA!F60/WA!F7+MT!F60/MT!F7+SD!F60/SD!F7+ND!F60/ND!F7+AK!F60/AK!F7</f>
        <v>#DIV/0!</v>
      </c>
      <c r="AK9" s="34">
        <f t="shared" ref="AK9:AK59" si="8">AA9/AF9</f>
        <v>1.2542989138228056</v>
      </c>
      <c r="AL9" s="38">
        <f t="shared" ref="AL9:AL59" si="9">AB9/AG9</f>
        <v>1.1564381999662954</v>
      </c>
      <c r="AM9" s="34">
        <f t="shared" ref="AM9:AM59" si="10">AC9/AH9</f>
        <v>1.4310529966191983</v>
      </c>
      <c r="AN9" s="34">
        <f t="shared" ref="AN9:AN59" si="11">AD9/AI9</f>
        <v>1.9896329748390451</v>
      </c>
      <c r="AO9" s="34" t="e">
        <f t="shared" ref="AO9:AO59" si="12">AE9/AJ9</f>
        <v>#DIV/0!</v>
      </c>
      <c r="AP9" s="34">
        <f t="shared" ref="AP9:AP59" si="13">V9/AK9</f>
        <v>1.2430708386941622</v>
      </c>
      <c r="AQ9" s="34">
        <f t="shared" ref="AQ9:AQ59" si="14">W9/AL9</f>
        <v>1.7788971571743366</v>
      </c>
      <c r="AR9" s="34">
        <f t="shared" ref="AR9:AR59" si="15">X9/AM9</f>
        <v>1.0974554992380114</v>
      </c>
      <c r="AS9" s="34">
        <f t="shared" ref="AS9:AS59" si="16">Y9/AN9</f>
        <v>1.3358154837898837</v>
      </c>
      <c r="AT9" s="34" t="e">
        <f t="shared" ref="AT9:AT59" si="17">Z9/AO9</f>
        <v>#DIV/0!</v>
      </c>
      <c r="AU9" s="28">
        <f t="shared" ref="AU9:AU59" si="18">SUM(R9:T9)</f>
        <v>599.60865654216968</v>
      </c>
      <c r="AV9">
        <f t="shared" ref="AV9:AV59" si="19">SUM(AG9:AI9)</f>
        <v>4324.2477476819904</v>
      </c>
      <c r="AW9">
        <f t="shared" ref="AW9:AW59" si="20">SUM(M9:O9)/AU9</f>
        <v>1.6972736949277625</v>
      </c>
      <c r="AX9">
        <f t="shared" ref="AX9:AX59" si="21">SUM(AB9:AD9)/AV9</f>
        <v>1.2803614230863367</v>
      </c>
      <c r="AY9" s="55">
        <f t="shared" si="1"/>
        <v>1.3098773534218893</v>
      </c>
      <c r="AZ9" s="55">
        <f t="shared" si="2"/>
        <v>0.80810298619151866</v>
      </c>
    </row>
    <row r="10" spans="1:52">
      <c r="A10">
        <f>IL!A8</f>
        <v>1972</v>
      </c>
      <c r="B10" s="31">
        <f>MA!B61/MA!B8</f>
        <v>1.3291139240506329</v>
      </c>
      <c r="C10" s="31">
        <f>MA!C61/MA!C8</f>
        <v>87.300884955752224</v>
      </c>
      <c r="D10" s="31">
        <f>MA!D61/MA!D8</f>
        <v>240.63291139240505</v>
      </c>
      <c r="E10" s="31">
        <f>MA!E61/MA!E8</f>
        <v>3.3660130718954249</v>
      </c>
      <c r="F10" s="31">
        <f>MA!F61/MA!F8</f>
        <v>8.5798816568047336</v>
      </c>
      <c r="G10" s="33">
        <f>MA!B8</f>
        <v>1.58</v>
      </c>
      <c r="H10" s="37">
        <f>MA!C8</f>
        <v>2.2599999999999998</v>
      </c>
      <c r="I10" s="33">
        <f>MA!D8</f>
        <v>1.58</v>
      </c>
      <c r="J10" s="33">
        <f>MA!E8</f>
        <v>3.06</v>
      </c>
      <c r="K10" s="33">
        <f>MA!F8</f>
        <v>1.69</v>
      </c>
      <c r="L10">
        <f>MA!B61+RI!B61+CT!B61+NH!B61+VT!B61+ME!B61</f>
        <v>3.6</v>
      </c>
      <c r="M10">
        <f>MA!C61+RI!C61+CT!C61+NH!C61+VT!C61+ME!C61</f>
        <v>306.30000000000007</v>
      </c>
      <c r="N10">
        <f>MA!D61+RI!D61+CT!D61+NH!D61+VT!D61+ME!D61</f>
        <v>749.5</v>
      </c>
      <c r="O10">
        <f>MA!E61+RI!E61+CT!E61+NH!E61+VT!E61+ME!E61</f>
        <v>30.900000000000002</v>
      </c>
      <c r="P10">
        <f>MA!F61+RI!F61+CT!F61+NH!F61+VT!F61+ME!F61</f>
        <v>49.199999999999996</v>
      </c>
      <c r="Q10" s="28">
        <f>MA!B61/MA!B8+RI!B61/RI!B8+CT!B61/CT!B8+NH!B61/NH!B8+VT!B61/VT!B8+ME!B61/ME!B8</f>
        <v>2.2801512930624042</v>
      </c>
      <c r="R10" s="28">
        <f>MA!C61/MA!C8+RI!C61/RI!C8+CT!C61/CT!C8+NH!C61/NH!C8+VT!C61/VT!C8+ME!C61/ME!C8</f>
        <v>140.36018060345125</v>
      </c>
      <c r="S10" s="28">
        <f>MA!D61/MA!D8+RI!D61/RI!D8+CT!D61/CT!D8+NH!D61/NH!D8+VT!D61/VT!D8+ME!D61/ME!D8</f>
        <v>474.75586828584204</v>
      </c>
      <c r="T10" s="28">
        <f>MA!E61/MA!E8+RI!E61/RI!E8+CT!E61/CT!E8+NH!E61/NH!E8+VT!E61/VT!E8+ME!E61/ME!E8</f>
        <v>10.754571484232825</v>
      </c>
      <c r="U10" s="28">
        <f>MA!F61/MA!F8+RI!F61/RI!F8+CT!F61/CT!F8+NH!F61/NH!F8+VT!F61/VT!F8+ME!F61/ME!F8</f>
        <v>29.112426035502956</v>
      </c>
      <c r="V10" s="34">
        <f t="shared" si="3"/>
        <v>1.5788426017840886</v>
      </c>
      <c r="W10" s="38">
        <f t="shared" si="4"/>
        <v>2.1822428461058037</v>
      </c>
      <c r="X10" s="34">
        <f t="shared" si="5"/>
        <v>1.5787061310187733</v>
      </c>
      <c r="Y10" s="34">
        <f t="shared" si="6"/>
        <v>2.8731967652362718</v>
      </c>
      <c r="Z10" s="34">
        <f t="shared" si="7"/>
        <v>1.69</v>
      </c>
      <c r="AA10">
        <f>IL!B61+MI!B61+NY!B61+PA!B61+OH!B61+WI!B61+MN!B61+IN!B61+CO!B61+IA!B61+NJ!B61+NE!B61+UT!B61+ ID!B61+WA!B61+MT!B61+SD!B61+ND!B61+AK!B61</f>
        <v>114.2</v>
      </c>
      <c r="AB10">
        <f>IL!C61+MI!C61+NY!C61+PA!C61+OH!C61+WI!C61+MN!C61+IN!C61+CO!C61+IA!C61+NJ!C61+NE!C61+UT!C61+ ID!C61+WA!C61+MT!C61+SD!C61+ND!C61+AK!C61</f>
        <v>3631.9999999999995</v>
      </c>
      <c r="AC10">
        <f>IL!D61+MI!D61+NY!D61+PA!D61+OH!D61+WI!D61+MN!D61+IN!D61+CO!D61+IA!D61+NJ!D61+NE!D61+UT!D61+ ID!D61+WA!D61+MT!D61+SD!D61+ND!D61+AK!D61</f>
        <v>1833.4000000000003</v>
      </c>
      <c r="AD10">
        <f>IL!E61+MI!E61+NY!E61+PA!E61+OH!E61+WI!E61+MN!E61+IN!E61+CO!E61+IA!E61+NJ!E61+NE!E61+UT!E61+ ID!E61+WA!E61+MT!E61+SD!E61+ND!E61+AK!E61</f>
        <v>573.20000000000005</v>
      </c>
      <c r="AE10">
        <f>IL!F61+MI!F61+NY!F61+PA!F61+OH!F61+WI!F61+MN!F61+IN!F61+CO!F61+IA!F61+NJ!F61+NE!F61+UT!F61+ ID!F61+WA!F61+MT!F61+SD!F61+ND!F61+AK!F61</f>
        <v>186.19999999999993</v>
      </c>
      <c r="AF10">
        <f>IL!B61/IL!B8+MI!B61/MI!B8+NY!B61/NY!B8+PA!B61/PA!B8+OH!B61/OH!B8+WI!B61/WI!B8+MN!B61/MN!B8+IN!B61/IN!B8+CO!B61/CO!B8+IA!B61/IA!B8+NJ!B61/NJ!B8+NE!B61/NE!B8+UT!B61/UT!B8+ ID!B61/ID!B8+WA!B61/WA!B8+MT!B61/MT!B8+SD!B61/SD!B8+ND!B61/ND!B8+AK!B61/AK!B8</f>
        <v>88.558219943017818</v>
      </c>
      <c r="AG10">
        <f>IL!C61/IL!C8+MI!C61/MI!C8+NY!C61/NY!C8+PA!C61/PA!C8+OH!C61/OH!C8+WI!C61/WI!C8+MN!C61/MN!C8+IN!C61/IN!C8+CO!C61/CO!C8+IA!C61/IA!C8+NJ!C61/NJ!C8+NE!C61/NE!C8+UT!C61/UT!C8+ ID!C61/ID!C8+WA!C61/WA!C8+MT!C61/MT!C8+SD!C61/SD!C8+ND!C61/ND!C8+AK!C61/AK!C8</f>
        <v>2984.1787069566599</v>
      </c>
      <c r="AH10">
        <f>IL!D61/IL!D8+MI!D61/MI!D8+NY!D61/NY!D8+PA!D61/PA!D8+OH!D61/OH!D8+WI!D61/WI!D8+MN!D61/MN!D8+IN!D61/IN!D8+CO!D61/CO!D8+IA!D61/IA!D8+NJ!D61/NJ!D8+NE!D61/NE!D8+UT!D61/UT!D8+ ID!D61/ID!D8+WA!D61/WA!D8+MT!D61/MT!D8+SD!D61/SD!D8+ND!D61/ND!D8+AK!D61/AK!D8</f>
        <v>1272.9713998048412</v>
      </c>
      <c r="AI10">
        <f>IL!E61/IL!E8+MI!E61/MI!E8+NY!E61/NY!E8+PA!E61/PA!E8+OH!E61/OH!E8+WI!E61/WI!E8+MN!E61/MN!E8+IN!E61/IN!E8+CO!E61/CO!E8+IA!E61/IA!E8+NJ!E61/NJ!E8+NE!E61/NE!E8+UT!E61/UT!E8+ ID!E61/ID!E8+WA!E61/WA!E8+MT!E61/MT!E8+SD!E61/SD!E8+ND!E61/ND!E8+AK!E61/AK!E8</f>
        <v>272.51489671886378</v>
      </c>
      <c r="AJ10" s="34" t="e">
        <f>IL!F61/IL!F8+MI!F61/MI!F8+NY!F61/NY!F8+PA!F61/PA!F8+OH!F61/OH!F8+WI!F61/WI!F8+MN!F61/MN!F8+IN!F61/IN!F8+CO!F61/CO!F8+IA!F61/IA!F8+NJ!F61/NJ!F8+NE!F61/NE!F8+UT!F61/UT!F8+ ID!F61/ID!F8+WA!F61/WA!F8+MT!F61/MT!F8+SD!F61/SD!F8+ND!F61/ND!F8+AK!F61/AK!F8</f>
        <v>#DIV/0!</v>
      </c>
      <c r="AK10" s="34">
        <f t="shared" si="8"/>
        <v>1.2895471484576047</v>
      </c>
      <c r="AL10" s="38">
        <f t="shared" si="9"/>
        <v>1.2170852876649616</v>
      </c>
      <c r="AM10" s="34">
        <f t="shared" si="10"/>
        <v>1.4402523106811969</v>
      </c>
      <c r="AN10" s="34">
        <f t="shared" si="11"/>
        <v>2.1033712538340019</v>
      </c>
      <c r="AO10" s="34" t="e">
        <f t="shared" si="12"/>
        <v>#DIV/0!</v>
      </c>
      <c r="AP10" s="34">
        <f t="shared" si="13"/>
        <v>1.2243387949579843</v>
      </c>
      <c r="AQ10" s="34">
        <f t="shared" si="14"/>
        <v>1.7930073333583258</v>
      </c>
      <c r="AR10" s="34">
        <f t="shared" si="15"/>
        <v>1.0961316425676082</v>
      </c>
      <c r="AS10" s="34">
        <f t="shared" si="16"/>
        <v>1.3659960218620657</v>
      </c>
      <c r="AT10" s="34" t="e">
        <f t="shared" si="17"/>
        <v>#DIV/0!</v>
      </c>
      <c r="AU10" s="28">
        <f t="shared" si="18"/>
        <v>625.87062037352609</v>
      </c>
      <c r="AV10">
        <f t="shared" si="19"/>
        <v>4529.6650034803642</v>
      </c>
      <c r="AW10">
        <f t="shared" si="20"/>
        <v>1.7363013450790299</v>
      </c>
      <c r="AX10">
        <f t="shared" si="21"/>
        <v>1.3331228678854279</v>
      </c>
      <c r="AY10" s="55">
        <f t="shared" si="1"/>
        <v>1.3822983285037065</v>
      </c>
      <c r="AZ10" s="55">
        <f t="shared" si="2"/>
        <v>0.8450500503549383</v>
      </c>
    </row>
    <row r="11" spans="1:52">
      <c r="A11">
        <f>IL!A9</f>
        <v>1973</v>
      </c>
      <c r="B11" s="31">
        <f>MA!B62/MA!B9</f>
        <v>1.2021857923497268</v>
      </c>
      <c r="C11" s="31">
        <f>MA!C62/MA!C9</f>
        <v>85.105485232067508</v>
      </c>
      <c r="D11" s="31">
        <f>MA!D62/MA!D9</f>
        <v>242.26519337016575</v>
      </c>
      <c r="E11" s="31">
        <f>MA!E62/MA!E9</f>
        <v>3.1096196868008952</v>
      </c>
      <c r="F11" s="31">
        <f>MA!F62/MA!F9</f>
        <v>5.927835051546392</v>
      </c>
      <c r="G11" s="33">
        <f>MA!B9</f>
        <v>1.83</v>
      </c>
      <c r="H11" s="37">
        <f>MA!C9</f>
        <v>2.37</v>
      </c>
      <c r="I11" s="33">
        <f>MA!D9</f>
        <v>1.81</v>
      </c>
      <c r="J11" s="33">
        <f>MA!E9</f>
        <v>4.47</v>
      </c>
      <c r="K11" s="33">
        <f>MA!F9</f>
        <v>1.94</v>
      </c>
      <c r="L11">
        <f>MA!B62+RI!B62+CT!B62+NH!B62+VT!B62+ME!B62</f>
        <v>3.7</v>
      </c>
      <c r="M11">
        <f>MA!C62+RI!C62+CT!C62+NH!C62+VT!C62+ME!C62</f>
        <v>309.89999999999998</v>
      </c>
      <c r="N11">
        <f>MA!D62+RI!D62+CT!D62+NH!D62+VT!D62+ME!D62</f>
        <v>851.6</v>
      </c>
      <c r="O11">
        <f>MA!E62+RI!E62+CT!E62+NH!E62+VT!E62+ME!E62</f>
        <v>41.2</v>
      </c>
      <c r="P11">
        <f>MA!F62+RI!F62+CT!F62+NH!F62+VT!F62+ME!F62</f>
        <v>40.4</v>
      </c>
      <c r="Q11" s="28">
        <f>MA!B62/MA!B9+RI!B62/RI!B9+CT!B62/CT!B9+NH!B62/NH!B9+VT!B62/VT!B9+ME!B62/ME!B9</f>
        <v>2.0218579234972678</v>
      </c>
      <c r="R11" s="28">
        <f>MA!C62/MA!C9+RI!C62/RI!C9+CT!C62/CT!C9+NH!C62/NH!C9+VT!C62/VT!C9+ME!C62/ME!C9</f>
        <v>133.52352670824851</v>
      </c>
      <c r="S11" s="28">
        <f>MA!D62/MA!D9+RI!D62/RI!D9+CT!D62/CT!D9+NH!D62/NH!D9+VT!D62/VT!D9+ME!D62/ME!D9</f>
        <v>474.21497361952504</v>
      </c>
      <c r="T11" s="28">
        <f>MA!E62/MA!E9+RI!E62/RI!E9+CT!E62/CT!E9+NH!E62/NH!E9+VT!E62/VT!E9+ME!E62/ME!E9</f>
        <v>10.135706441377394</v>
      </c>
      <c r="U11" s="28">
        <f>MA!F62/MA!F9+RI!F62/RI!F9+CT!F62/CT!F9+NH!F62/NH!F9+VT!F62/VT!F9+ME!F62/ME!F9</f>
        <v>20.824742268041238</v>
      </c>
      <c r="V11" s="34">
        <f t="shared" si="3"/>
        <v>1.83</v>
      </c>
      <c r="W11" s="38">
        <f t="shared" si="4"/>
        <v>2.3209392954182335</v>
      </c>
      <c r="X11" s="34">
        <f t="shared" si="5"/>
        <v>1.795810017343022</v>
      </c>
      <c r="Y11" s="34">
        <f t="shared" si="6"/>
        <v>4.0648375363169178</v>
      </c>
      <c r="Z11" s="34">
        <f t="shared" si="7"/>
        <v>1.94</v>
      </c>
      <c r="AA11">
        <f>IL!B62+MI!B62+NY!B62+PA!B62+OH!B62+WI!B62+MN!B62+IN!B62+CO!B62+IA!B62+NJ!B62+NE!B62+UT!B62+ ID!B62+WA!B62+MT!B62+SD!B62+ND!B62+AK!B62</f>
        <v>81.999999999999986</v>
      </c>
      <c r="AB11">
        <f>IL!C62+MI!C62+NY!C62+PA!C62+OH!C62+WI!C62+MN!C62+IN!C62+CO!C62+IA!C62+NJ!C62+NE!C62+UT!C62+ ID!C62+WA!C62+MT!C62+SD!C62+ND!C62+AK!C62</f>
        <v>3641.3000000000006</v>
      </c>
      <c r="AC11">
        <f>IL!D62+MI!D62+NY!D62+PA!D62+OH!D62+WI!D62+MN!D62+IN!D62+CO!D62+IA!D62+NJ!D62+NE!D62+UT!D62+ ID!D62+WA!D62+MT!D62+SD!D62+ND!D62+AK!D62</f>
        <v>2120.1</v>
      </c>
      <c r="AD11">
        <f>IL!E62+MI!E62+NY!E62+PA!E62+OH!E62+WI!E62+MN!E62+IN!E62+CO!E62+IA!E62+NJ!E62+NE!E62+UT!E62+ ID!E62+WA!E62+MT!E62+SD!E62+ND!E62+AK!E62</f>
        <v>947.79999999999984</v>
      </c>
      <c r="AE11">
        <f>IL!F62+MI!F62+NY!F62+PA!F62+OH!F62+WI!F62+MN!F62+IN!F62+CO!F62+IA!F62+NJ!F62+NE!F62+UT!F62+ ID!F62+WA!F62+MT!F62+SD!F62+ND!F62+AK!F62</f>
        <v>188.3</v>
      </c>
      <c r="AF11">
        <f>IL!B62/IL!B9+MI!B62/MI!B9+NY!B62/NY!B9+PA!B62/PA!B9+OH!B62/OH!B9+WI!B62/WI!B9+MN!B62/MN!B9+IN!B62/IN!B9+CO!B62/CO!B9+IA!B62/IA!B9+NJ!B62/NJ!B9+NE!B62/NE!B9+UT!B62/UT!B9+ ID!B62/ID!B9+WA!B62/WA!B9+MT!B62/MT!B9+SD!B62/SD!B9+ND!B62/ND!B9+AK!B62/AK!B9</f>
        <v>69.229400304682798</v>
      </c>
      <c r="AG11">
        <f>IL!C62/IL!C9+MI!C62/MI!C9+NY!C62/NY!C9+PA!C62/PA!C9+OH!C62/OH!C9+WI!C62/WI!C9+MN!C62/MN!C9+IN!C62/IN!C9+CO!C62/CO!C9+IA!C62/IA!C9+NJ!C62/NJ!C9+NE!C62/NE!C9+UT!C62/UT!C9+ ID!C62/ID!C9+WA!C62/WA!C9+MT!C62/MT!C9+SD!C62/SD!C9+ND!C62/ND!C9+AK!C62/AK!C9</f>
        <v>2811.0629553495251</v>
      </c>
      <c r="AH11">
        <f>IL!D62/IL!D9+MI!D62/MI!D9+NY!D62/NY!D9+PA!D62/PA!D9+OH!D62/OH!D9+WI!D62/WI!D9+MN!D62/MN!D9+IN!D62/IN!D9+CO!D62/CO!D9+IA!D62/IA!D9+NJ!D62/NJ!D9+NE!D62/NE!D9+UT!D62/UT!D9+ ID!D62/ID!D9+WA!D62/WA!D9+MT!D62/MT!D9+SD!D62/SD!D9+ND!D62/ND!D9+AK!D62/AK!D9</f>
        <v>1280.9654637449014</v>
      </c>
      <c r="AI11">
        <f>IL!E62/IL!E9+MI!E62/MI!E9+NY!E62/NY!E9+PA!E62/PA!E9+OH!E62/OH!E9+WI!E62/WI!E9+MN!E62/MN!E9+IN!E62/IN!E9+CO!E62/CO!E9+IA!E62/IA!E9+NJ!E62/NJ!E9+NE!E62/NE!E9+UT!E62/UT!E9+ ID!E62/ID!E9+WA!E62/WA!E9+MT!E62/MT!E9+SD!E62/SD!E9+ND!E62/ND!E9+AK!E62/AK!E9</f>
        <v>259.27645665422733</v>
      </c>
      <c r="AJ11" s="34" t="e">
        <f>IL!F62/IL!F9+MI!F62/MI!F9+NY!F62/NY!F9+PA!F62/PA!F9+OH!F62/OH!F9+WI!F62/WI!F9+MN!F62/MN!F9+IN!F62/IN!F9+CO!F62/CO!F9+IA!F62/IA!F9+NJ!F62/NJ!F9+NE!F62/NE!F9+UT!F62/UT!F9+ ID!F62/ID!F9+WA!F62/WA!F9+MT!F62/MT!F9+SD!F62/SD!F9+ND!F62/ND!F9+AK!F62/AK!F9</f>
        <v>#DIV/0!</v>
      </c>
      <c r="AK11" s="34">
        <f t="shared" si="8"/>
        <v>1.1844678653738585</v>
      </c>
      <c r="AL11" s="38">
        <f t="shared" si="9"/>
        <v>1.2953463006121984</v>
      </c>
      <c r="AM11" s="34">
        <f t="shared" si="10"/>
        <v>1.6550797503953694</v>
      </c>
      <c r="AN11" s="34">
        <f t="shared" si="11"/>
        <v>3.6555575166008678</v>
      </c>
      <c r="AO11" s="34" t="e">
        <f t="shared" si="12"/>
        <v>#DIV/0!</v>
      </c>
      <c r="AP11" s="34">
        <f t="shared" si="13"/>
        <v>1.5449975921654824</v>
      </c>
      <c r="AQ11" s="34">
        <f t="shared" si="14"/>
        <v>1.7917519773062431</v>
      </c>
      <c r="AR11" s="34">
        <f t="shared" si="15"/>
        <v>1.0850292965725878</v>
      </c>
      <c r="AS11" s="34">
        <f t="shared" si="16"/>
        <v>1.1119610395561825</v>
      </c>
      <c r="AT11" s="34" t="e">
        <f t="shared" si="17"/>
        <v>#DIV/0!</v>
      </c>
      <c r="AU11" s="28">
        <f t="shared" si="18"/>
        <v>617.87420676915087</v>
      </c>
      <c r="AV11">
        <f t="shared" si="19"/>
        <v>4351.304875748654</v>
      </c>
      <c r="AW11">
        <f t="shared" si="20"/>
        <v>1.9465127154099682</v>
      </c>
      <c r="AX11">
        <f t="shared" si="21"/>
        <v>1.5418823069357246</v>
      </c>
      <c r="AY11" s="55">
        <f t="shared" si="1"/>
        <v>1.2924191718521332</v>
      </c>
      <c r="AZ11" s="55">
        <f t="shared" si="2"/>
        <v>0.78264887254089299</v>
      </c>
    </row>
    <row r="12" spans="1:52">
      <c r="A12">
        <f>IL!A10</f>
        <v>1974</v>
      </c>
      <c r="B12" s="31">
        <f>MA!B63/MA!B10</f>
        <v>0.95890410958904115</v>
      </c>
      <c r="C12" s="31">
        <f>MA!C63/MA!C10</f>
        <v>86.455223880597003</v>
      </c>
      <c r="D12" s="31">
        <f>MA!D63/MA!D10</f>
        <v>227.37827715355806</v>
      </c>
      <c r="E12" s="31">
        <f>MA!E63/MA!E10</f>
        <v>3.0603448275862069</v>
      </c>
      <c r="F12" s="31">
        <f>MA!F63/MA!F10</f>
        <v>3.6212624584717612</v>
      </c>
      <c r="G12" s="33">
        <f>MA!B10</f>
        <v>2.19</v>
      </c>
      <c r="H12" s="37">
        <f>MA!C10</f>
        <v>2.68</v>
      </c>
      <c r="I12" s="33">
        <f>MA!D10</f>
        <v>2.67</v>
      </c>
      <c r="J12" s="33">
        <f>MA!E10</f>
        <v>4.6399999999999997</v>
      </c>
      <c r="K12" s="33">
        <f>MA!F10</f>
        <v>3.01</v>
      </c>
      <c r="L12">
        <f>MA!B63+RI!B63+CT!B63+NH!B63+VT!B63+ME!B63</f>
        <v>3.5</v>
      </c>
      <c r="M12">
        <f>MA!C63+RI!C63+CT!C63+NH!C63+VT!C63+ME!C63</f>
        <v>372.59999999999997</v>
      </c>
      <c r="N12">
        <f>MA!D63+RI!D63+CT!D63+NH!D63+VT!D63+ME!D63</f>
        <v>1199.5</v>
      </c>
      <c r="O12">
        <f>MA!E63+RI!E63+CT!E63+NH!E63+VT!E63+ME!E63</f>
        <v>48</v>
      </c>
      <c r="P12">
        <f>MA!F63+RI!F63+CT!F63+NH!F63+VT!F63+ME!F63</f>
        <v>48.3</v>
      </c>
      <c r="Q12" s="28">
        <f>MA!B63/MA!B10+RI!B63/RI!B10+CT!B63/CT!B10+NH!B63/NH!B10+VT!B63/VT!B10+ME!B63/ME!B10</f>
        <v>1.5981735159817354</v>
      </c>
      <c r="R12" s="28">
        <f>MA!C63/MA!C10+RI!C63/RI!C10+CT!C63/CT!C10+NH!C63/NH!C10+VT!C63/VT!C10+ME!C63/ME!C10</f>
        <v>139.55532512305703</v>
      </c>
      <c r="S12" s="28">
        <f>MA!D63/MA!D10+RI!D63/RI!D10+CT!D63/CT!D10+NH!D63/NH!D10+VT!D63/VT!D10+ME!D63/ME!D10</f>
        <v>440.70275972436417</v>
      </c>
      <c r="T12" s="28">
        <f>MA!E63/MA!E10+RI!E63/RI!E10+CT!E63/CT!E10+NH!E63/NH!E10+VT!E63/VT!E10+ME!E63/ME!E10</f>
        <v>10.085521228572375</v>
      </c>
      <c r="U12" s="28">
        <f>MA!F63/MA!F10+RI!F63/RI!F10+CT!F63/CT!F10+NH!F63/NH!F10+VT!F63/VT!F10+ME!F63/ME!F10</f>
        <v>16.04651162790698</v>
      </c>
      <c r="V12" s="34">
        <f t="shared" si="3"/>
        <v>2.1899999999999995</v>
      </c>
      <c r="W12" s="38">
        <f t="shared" si="4"/>
        <v>2.669908867120971</v>
      </c>
      <c r="X12" s="34">
        <f t="shared" si="5"/>
        <v>2.7217891731611181</v>
      </c>
      <c r="Y12" s="34">
        <f t="shared" si="6"/>
        <v>4.7592978996480175</v>
      </c>
      <c r="Z12" s="34">
        <f t="shared" si="7"/>
        <v>3.0099999999999993</v>
      </c>
      <c r="AA12">
        <f>IL!B63+MI!B63+NY!B63+PA!B63+OH!B63+WI!B63+MN!B63+IN!B63+CO!B63+IA!B63+NJ!B63+NE!B63+UT!B63+ ID!B63+WA!B63+MT!B63+SD!B63+ND!B63+AK!B63</f>
        <v>131.99999999999997</v>
      </c>
      <c r="AB12">
        <f>IL!C63+MI!C63+NY!C63+PA!C63+OH!C63+WI!C63+MN!C63+IN!C63+CO!C63+IA!C63+NJ!C63+NE!C63+UT!C63+ ID!C63+WA!C63+MT!C63+SD!C63+ND!C63+AK!C63</f>
        <v>4064.4</v>
      </c>
      <c r="AC12">
        <f>IL!D63+MI!D63+NY!D63+PA!D63+OH!D63+WI!D63+MN!D63+IN!D63+CO!D63+IA!D63+NJ!D63+NE!D63+UT!D63+ ID!D63+WA!D63+MT!D63+SD!D63+ND!D63+AK!D63</f>
        <v>3050</v>
      </c>
      <c r="AD12">
        <f>IL!E63+MI!E63+NY!E63+PA!E63+OH!E63+WI!E63+MN!E63+IN!E63+CO!E63+IA!E63+NJ!E63+NE!E63+UT!E63+ ID!E63+WA!E63+MT!E63+SD!E63+ND!E63+AK!E63</f>
        <v>877.89999999999986</v>
      </c>
      <c r="AE12" t="e">
        <f>IL!F63+MI!F63+NY!F63+PA!F63+OH!F63+WI!F63+MN!F63+IN!F63+CO!F63+IA!F63+NJ!F63+NE!F63+UT!F63+ ID!F63+WA!F63+MT!F63+SD!F63+ND!F63+AK!F63</f>
        <v>#VALUE!</v>
      </c>
      <c r="AF12">
        <f>IL!B63/IL!B10+MI!B63/MI!B10+NY!B63/NY!B10+PA!B63/PA!B10+OH!B63/OH!B10+WI!B63/WI!B10+MN!B63/MN!B10+IN!B63/IN!B10+CO!B63/CO!B10+IA!B63/IA!B10+NJ!B63/NJ!B10+NE!B63/NE!B10+UT!B63/UT!B10+ ID!B63/ID!B10+WA!B63/WA!B10+MT!B63/MT!B10+SD!B63/SD!B10+ND!B63/ND!B10+AK!B63/AK!B10</f>
        <v>58.36872871845582</v>
      </c>
      <c r="AG12">
        <f>IL!C63/IL!C10+MI!C63/MI!C10+NY!C63/NY!C10+PA!C63/PA!C10+OH!C63/OH!C10+WI!C63/WI!C10+MN!C63/MN!C10+IN!C63/IN!C10+CO!C63/CO!C10+IA!C63/IA!C10+NJ!C63/NJ!C10+NE!C63/NE!C10+UT!C63/UT!C10+ ID!C63/ID!C10+WA!C63/WA!C10+MT!C63/MT!C10+SD!C63/SD!C10+ND!C63/ND!C10+AK!C63/AK!C10</f>
        <v>2805.5511907210807</v>
      </c>
      <c r="AH12">
        <f>IL!D63/IL!D10+MI!D63/MI!D10+NY!D63/NY!D10+PA!D63/PA!D10+OH!D63/OH!D10+WI!D63/WI!D10+MN!D63/MN!D10+IN!D63/IN!D10+CO!D63/CO!D10+IA!D63/IA!D10+NJ!D63/NJ!D10+NE!D63/NE!D10+UT!D63/UT!D10+ ID!D63/ID!D10+WA!D63/WA!D10+MT!D63/MT!D10+SD!D63/SD!D10+ND!D63/ND!D10+AK!D63/AK!D10</f>
        <v>1179.3595251274912</v>
      </c>
      <c r="AI12">
        <f>IL!E63/IL!E10+MI!E63/MI!E10+NY!E63/NY!E10+PA!E63/PA!E10+OH!E63/OH!E10+WI!E63/WI!E10+MN!E63/MN!E10+IN!E63/IN!E10+CO!E63/CO!E10+IA!E63/IA!E10+NJ!E63/NJ!E10+NE!E63/NE!E10+UT!E63/UT!E10+ ID!E63/ID!E10+WA!E63/WA!E10+MT!E63/MT!E10+SD!E63/SD!E10+ND!E63/ND!E10+AK!E63/AK!E10</f>
        <v>243.02603416292942</v>
      </c>
      <c r="AJ12" s="34" t="e">
        <f>IL!F63/IL!F10+MI!F63/MI!F10+NY!F63/NY!F10+PA!F63/PA!F10+OH!F63/OH!F10+WI!F63/WI!F10+MN!F63/MN!F10+IN!F63/IN!F10+CO!F63/CO!F10+IA!F63/IA!F10+NJ!F63/NJ!F10+NE!F63/NE!F10+UT!F63/UT!F10+ ID!F63/ID!F10+WA!F63/WA!F10+MT!F63/MT!F10+SD!F63/SD!F10+ND!F63/ND!F10+AK!F63/AK!F10</f>
        <v>#DIV/0!</v>
      </c>
      <c r="AK12" s="34">
        <f t="shared" si="8"/>
        <v>2.261484923488875</v>
      </c>
      <c r="AL12" s="38">
        <f t="shared" si="9"/>
        <v>1.4486992835640866</v>
      </c>
      <c r="AM12" s="34">
        <f t="shared" si="10"/>
        <v>2.5861494608018609</v>
      </c>
      <c r="AN12" s="34">
        <f t="shared" si="11"/>
        <v>3.6123701850454362</v>
      </c>
      <c r="AO12" s="34" t="e">
        <f t="shared" si="12"/>
        <v>#VALUE!</v>
      </c>
      <c r="AP12" s="34">
        <f t="shared" si="13"/>
        <v>0.96839027191983529</v>
      </c>
      <c r="AQ12" s="34">
        <f t="shared" si="14"/>
        <v>1.8429696883348126</v>
      </c>
      <c r="AR12" s="34">
        <f t="shared" si="15"/>
        <v>1.0524485202480141</v>
      </c>
      <c r="AS12" s="34">
        <f t="shared" si="16"/>
        <v>1.3175000500642642</v>
      </c>
      <c r="AT12" s="34" t="e">
        <f t="shared" si="17"/>
        <v>#VALUE!</v>
      </c>
      <c r="AU12" s="28">
        <f t="shared" si="18"/>
        <v>590.34360607599353</v>
      </c>
      <c r="AV12">
        <f t="shared" si="19"/>
        <v>4227.9367500115013</v>
      </c>
      <c r="AW12">
        <f t="shared" si="20"/>
        <v>2.7443339494583232</v>
      </c>
      <c r="AX12">
        <f t="shared" si="21"/>
        <v>1.8903546747661866</v>
      </c>
      <c r="AY12" s="55">
        <f t="shared" si="1"/>
        <v>0.98093889616737184</v>
      </c>
      <c r="AZ12" s="55">
        <f t="shared" si="2"/>
        <v>0.56017616364481237</v>
      </c>
    </row>
    <row r="13" spans="1:52">
      <c r="A13">
        <f>IL!A11</f>
        <v>1975</v>
      </c>
      <c r="B13" s="31">
        <f>MA!B64/MA!B11</f>
        <v>0.68702290076335881</v>
      </c>
      <c r="C13" s="31">
        <f>MA!C64/MA!C11</f>
        <v>90.573248407643305</v>
      </c>
      <c r="D13" s="31">
        <f>MA!D64/MA!D11</f>
        <v>220.59649122807019</v>
      </c>
      <c r="E13" s="31">
        <f>MA!E64/MA!E11</f>
        <v>3.2520325203252032</v>
      </c>
      <c r="F13" s="31">
        <f>MA!F64/MA!F11</f>
        <v>3.3544303797468351</v>
      </c>
      <c r="G13" s="33">
        <f>MA!B11</f>
        <v>2.62</v>
      </c>
      <c r="H13" s="37">
        <f>MA!C11</f>
        <v>3.14</v>
      </c>
      <c r="I13" s="33">
        <f>MA!D11</f>
        <v>2.85</v>
      </c>
      <c r="J13" s="33">
        <f>MA!E11</f>
        <v>4.92</v>
      </c>
      <c r="K13" s="33">
        <f>MA!F11</f>
        <v>3.16</v>
      </c>
      <c r="L13">
        <f>MA!B64+RI!B64+CT!B64+NH!B64+VT!B64+ME!B64</f>
        <v>3.1</v>
      </c>
      <c r="M13">
        <f>MA!C64+RI!C64+CT!C64+NH!C64+VT!C64+ME!C64</f>
        <v>445.19999999999993</v>
      </c>
      <c r="N13">
        <f>MA!D64+RI!D64+CT!D64+NH!D64+VT!D64+ME!D64</f>
        <v>1208.1000000000004</v>
      </c>
      <c r="O13">
        <f>MA!E64+RI!E64+CT!E64+NH!E64+VT!E64+ME!E64</f>
        <v>54.800000000000004</v>
      </c>
      <c r="P13">
        <f>MA!F64+RI!F64+CT!F64+NH!F64+VT!F64+ME!F64</f>
        <v>45.599999999999994</v>
      </c>
      <c r="Q13" s="28">
        <f>MA!B64/MA!B11+RI!B64/RI!B11+CT!B64/CT!B11+NH!B64/NH!B11+VT!B64/VT!B11+ME!B64/ME!B11</f>
        <v>1.1832061068702291</v>
      </c>
      <c r="R13" s="28">
        <f>MA!C64/MA!C11+RI!C64/RI!C11+CT!C64/CT!C11+NH!C64/NH!C11+VT!C64/VT!C11+ME!C64/ME!C11</f>
        <v>141.71028503487338</v>
      </c>
      <c r="S13" s="28">
        <f>MA!D64/MA!D11+RI!D64/RI!D11+CT!D64/CT!D11+NH!D64/NH!D11+VT!D64/VT!D11+ME!D64/ME!D11</f>
        <v>423.48660168111797</v>
      </c>
      <c r="T13" s="28">
        <f>MA!E64/MA!E11+RI!E64/RI!E11+CT!E64/CT!E11+NH!E64/NH!E11+VT!E64/VT!E11+ME!E64/ME!E11</f>
        <v>11.252023864507931</v>
      </c>
      <c r="U13" s="28">
        <f>MA!F64/MA!F11+RI!F64/RI!F11+CT!F64/CT!F11+NH!F64/NH!F11+VT!F64/VT!F11+ME!F64/ME!F11</f>
        <v>14.430379746835442</v>
      </c>
      <c r="V13" s="34">
        <f t="shared" si="3"/>
        <v>2.62</v>
      </c>
      <c r="W13" s="38">
        <f t="shared" si="4"/>
        <v>3.1416209479110213</v>
      </c>
      <c r="X13" s="34">
        <f t="shared" si="5"/>
        <v>2.8527466871542018</v>
      </c>
      <c r="Y13" s="34">
        <f t="shared" si="6"/>
        <v>4.8702349603838577</v>
      </c>
      <c r="Z13" s="34">
        <f t="shared" si="7"/>
        <v>3.1599999999999997</v>
      </c>
      <c r="AA13">
        <f>IL!B64+MI!B64+NY!B64+PA!B64+OH!B64+WI!B64+MN!B64+IN!B64+CO!B64+IA!B64+NJ!B64+NE!B64+UT!B64+ ID!B64+WA!B64+MT!B64+SD!B64+ND!B64+AK!B64</f>
        <v>119.59999999999998</v>
      </c>
      <c r="AB13">
        <f>IL!C64+MI!C64+NY!C64+PA!C64+OH!C64+WI!C64+MN!C64+IN!C64+CO!C64+IA!C64+NJ!C64+NE!C64+UT!C64+ ID!C64+WA!C64+MT!C64+SD!C64+ND!C64+AK!C64</f>
        <v>4871.0999999999985</v>
      </c>
      <c r="AC13">
        <f>IL!D64+MI!D64+NY!D64+PA!D64+OH!D64+WI!D64+MN!D64+IN!D64+CO!D64+IA!D64+NJ!D64+NE!D64+UT!D64+ ID!D64+WA!D64+MT!D64+SD!D64+ND!D64+AK!D64</f>
        <v>3152.6000000000004</v>
      </c>
      <c r="AD13">
        <f>IL!E64+MI!E64+NY!E64+PA!E64+OH!E64+WI!E64+MN!E64+IN!E64+CO!E64+IA!E64+NJ!E64+NE!E64+UT!E64+ ID!E64+WA!E64+MT!E64+SD!E64+ND!E64+AK!E64</f>
        <v>961.8</v>
      </c>
      <c r="AE13" t="e">
        <f>IL!F64+MI!F64+NY!F64+PA!F64+OH!F64+WI!F64+MN!F64+IN!F64+CO!F64+IA!F64+NJ!F64+NE!F64+UT!F64+ ID!F64+WA!F64+MT!F64+SD!F64+ND!F64+AK!F64</f>
        <v>#VALUE!</v>
      </c>
      <c r="AF13">
        <f>IL!B64/IL!B11+MI!B64/MI!B11+NY!B64/NY!B11+PA!B64/PA!B11+OH!B64/OH!B11+WI!B64/WI!B11+MN!B64/MN!B11+IN!B64/IN!B11+CO!B64/CO!B11+IA!B64/IA!B11+NJ!B64/NJ!B11+NE!B64/NE!B11+UT!B64/UT!B11+ ID!B64/ID!B11+WA!B64/WA!B11+MT!B64/MT!B11+SD!B64/SD!B11+ND!B64/ND!B11+AK!B64/AK!B11</f>
        <v>46.303360048493616</v>
      </c>
      <c r="AG13">
        <f>IL!C64/IL!C11+MI!C64/MI!C11+NY!C64/NY!C11+PA!C64/PA!C11+OH!C64/OH!C11+WI!C64/WI!C11+MN!C64/MN!C11+IN!C64/IN!C11+CO!C64/CO!C11+IA!C64/IA!C11+NJ!C64/NJ!C11+NE!C64/NE!C11+UT!C64/UT!C11+ ID!C64/ID!C11+WA!C64/WA!C11+MT!C64/MT!C11+SD!C64/SD!C11+ND!C64/ND!C11+AK!C64/AK!C11</f>
        <v>2818.1230342692679</v>
      </c>
      <c r="AH13">
        <f>IL!D64/IL!D11+MI!D64/MI!D11+NY!D64/NY!D11+PA!D64/PA!D11+OH!D64/OH!D11+WI!D64/WI!D11+MN!D64/MN!D11+IN!D64/IN!D11+CO!D64/CO!D11+IA!D64/IA!D11+NJ!D64/NJ!D11+NE!D64/NE!D11+UT!D64/UT!D11+ ID!D64/ID!D11+WA!D64/WA!D11+MT!D64/MT!D11+SD!D64/SD!D11+ND!D64/ND!D11+AK!D64/AK!D11</f>
        <v>1162.3342537163612</v>
      </c>
      <c r="AI13">
        <f>IL!E64/IL!E11+MI!E64/MI!E11+NY!E64/NY!E11+PA!E64/PA!E11+OH!E64/OH!E11+WI!E64/WI!E11+MN!E64/MN!E11+IN!E64/IN!E11+CO!E64/CO!E11+IA!E64/IA!E11+NJ!E64/NJ!E11+NE!E64/NE!E11+UT!E64/UT!E11+ ID!E64/ID!E11+WA!E64/WA!E11+MT!E64/MT!E11+SD!E64/SD!E11+ND!E64/ND!E11+AK!E64/AK!E11</f>
        <v>241.13442917769564</v>
      </c>
      <c r="AJ13" s="34" t="e">
        <f>IL!F64/IL!F11+MI!F64/MI!F11+NY!F64/NY!F11+PA!F64/PA!F11+OH!F64/OH!F11+WI!F64/WI!F11+MN!F64/MN!F11+IN!F64/IN!F11+CO!F64/CO!F11+IA!F64/IA!F11+NJ!F64/NJ!F11+NE!F64/NE!F11+UT!F64/UT!F11+ ID!F64/ID!F11+WA!F64/WA!F11+MT!F64/MT!F11+SD!F64/SD!F11+ND!F64/ND!F11+AK!F64/AK!F11</f>
        <v>#DIV/0!</v>
      </c>
      <c r="AK13" s="34">
        <f t="shared" si="8"/>
        <v>2.5829658986894821</v>
      </c>
      <c r="AL13" s="38">
        <f t="shared" si="9"/>
        <v>1.7284908929687886</v>
      </c>
      <c r="AM13" s="34">
        <f t="shared" si="10"/>
        <v>2.7123006914062038</v>
      </c>
      <c r="AN13" s="34">
        <f t="shared" si="11"/>
        <v>3.9886465125692809</v>
      </c>
      <c r="AO13" s="34" t="e">
        <f t="shared" si="12"/>
        <v>#VALUE!</v>
      </c>
      <c r="AP13" s="34">
        <f t="shared" si="13"/>
        <v>1.014337820460312</v>
      </c>
      <c r="AQ13" s="34">
        <f t="shared" si="14"/>
        <v>1.8175513453328618</v>
      </c>
      <c r="AR13" s="34">
        <f t="shared" si="15"/>
        <v>1.0517811303860942</v>
      </c>
      <c r="AS13" s="34">
        <f t="shared" si="16"/>
        <v>1.2210244615652097</v>
      </c>
      <c r="AT13" s="34" t="e">
        <f t="shared" si="17"/>
        <v>#VALUE!</v>
      </c>
      <c r="AU13" s="28">
        <f t="shared" si="18"/>
        <v>576.44891058049927</v>
      </c>
      <c r="AV13">
        <f t="shared" si="19"/>
        <v>4221.5917171633246</v>
      </c>
      <c r="AW13">
        <f t="shared" si="20"/>
        <v>2.9631420385197682</v>
      </c>
      <c r="AX13">
        <f t="shared" si="21"/>
        <v>2.1284625804689981</v>
      </c>
      <c r="AY13" s="55">
        <f t="shared" si="1"/>
        <v>1.1012617986930309</v>
      </c>
      <c r="AZ13" s="55">
        <f t="shared" si="2"/>
        <v>0.63727849144655313</v>
      </c>
    </row>
    <row r="14" spans="1:52">
      <c r="A14">
        <f>IL!A12</f>
        <v>1976</v>
      </c>
      <c r="B14" s="31">
        <f>MA!B65/MA!B12</f>
        <v>0.64393939393939392</v>
      </c>
      <c r="C14" s="31">
        <f>MA!C65/MA!C12</f>
        <v>95.690607734806619</v>
      </c>
      <c r="D14" s="31">
        <f>MA!D65/MA!D12</f>
        <v>238.65131578947367</v>
      </c>
      <c r="E14" s="31">
        <f>MA!E65/MA!E12</f>
        <v>3.4291187739463602</v>
      </c>
      <c r="F14" s="31">
        <f>MA!F65/MA!F12</f>
        <v>3.6417910447761193</v>
      </c>
      <c r="G14" s="33">
        <f>MA!B12</f>
        <v>2.64</v>
      </c>
      <c r="H14" s="37">
        <f>MA!C12</f>
        <v>3.62</v>
      </c>
      <c r="I14" s="33">
        <f>MA!D12</f>
        <v>3.04</v>
      </c>
      <c r="J14" s="33">
        <f>MA!E12</f>
        <v>5.22</v>
      </c>
      <c r="K14" s="33">
        <f>MA!F12</f>
        <v>3.35</v>
      </c>
      <c r="L14">
        <f>MA!B65+RI!B65+CT!B65+NH!B65+VT!B65+ME!B65</f>
        <v>2.9</v>
      </c>
      <c r="M14">
        <f>MA!C65+RI!C65+CT!C65+NH!C65+VT!C65+ME!C65</f>
        <v>514.4</v>
      </c>
      <c r="N14">
        <f>MA!D65+RI!D65+CT!D65+NH!D65+VT!D65+ME!D65</f>
        <v>1437.6</v>
      </c>
      <c r="O14">
        <f>MA!E65+RI!E65+CT!E65+NH!E65+VT!E65+ME!E65</f>
        <v>61.400000000000006</v>
      </c>
      <c r="P14">
        <f>MA!F65+RI!F65+CT!F65+NH!F65+VT!F65+ME!F65</f>
        <v>57.1</v>
      </c>
      <c r="Q14" s="28">
        <f>MA!B65/MA!B12+RI!B65/RI!B12+CT!B65/CT!B12+NH!B65/NH!B12+VT!B65/VT!B12+ME!B65/ME!B12</f>
        <v>1.0984848484848484</v>
      </c>
      <c r="R14" s="28">
        <f>MA!C65/MA!C12+RI!C65/RI!C12+CT!C65/CT!C12+NH!C65/NH!C12+VT!C65/VT!C12+ME!C65/ME!C12</f>
        <v>146.95710916627996</v>
      </c>
      <c r="S14" s="28">
        <f>MA!D65/MA!D12+RI!D65/RI!D12+CT!D65/CT!D12+NH!D65/NH!D12+VT!D65/VT!D12+ME!D65/ME!D12</f>
        <v>472.13772789817676</v>
      </c>
      <c r="T14" s="28">
        <f>MA!E65/MA!E12+RI!E65/RI!E12+CT!E65/CT!E12+NH!E65/NH!E12+VT!E65/VT!E12+ME!E65/ME!E12</f>
        <v>12.238765560848375</v>
      </c>
      <c r="U14" s="28">
        <f>MA!F65/MA!F12+RI!F65/RI!F12+CT!F65/CT!F12+NH!F65/NH!F12+VT!F65/VT!F12+ME!F65/ME!F12</f>
        <v>17.044776119402982</v>
      </c>
      <c r="V14" s="34">
        <f t="shared" si="3"/>
        <v>2.64</v>
      </c>
      <c r="W14" s="38">
        <f t="shared" si="4"/>
        <v>3.5003410377238939</v>
      </c>
      <c r="X14" s="34">
        <f t="shared" si="5"/>
        <v>3.0448742285429873</v>
      </c>
      <c r="Y14" s="34">
        <f t="shared" si="6"/>
        <v>5.0168458325909659</v>
      </c>
      <c r="Z14" s="34">
        <f t="shared" si="7"/>
        <v>3.3500000000000005</v>
      </c>
      <c r="AA14">
        <f>IL!B65+MI!B65+NY!B65+PA!B65+OH!B65+WI!B65+MN!B65+IN!B65+CO!B65+IA!B65+NJ!B65+NE!B65+UT!B65+ ID!B65+WA!B65+MT!B65+SD!B65+ND!B65+AK!B65</f>
        <v>109.6</v>
      </c>
      <c r="AB14">
        <f>IL!C65+MI!C65+NY!C65+PA!C65+OH!C65+WI!C65+MN!C65+IN!C65+CO!C65+IA!C65+NJ!C65+NE!C65+UT!C65+ ID!C65+WA!C65+MT!C65+SD!C65+ND!C65+AK!C65</f>
        <v>5803.6000000000022</v>
      </c>
      <c r="AC14">
        <f>IL!D65+MI!D65+NY!D65+PA!D65+OH!D65+WI!D65+MN!D65+IN!D65+CO!D65+IA!D65+NJ!D65+NE!D65+UT!D65+ ID!D65+WA!D65+MT!D65+SD!D65+ND!D65+AK!D65</f>
        <v>3693.6</v>
      </c>
      <c r="AD14">
        <f>IL!E65+MI!E65+NY!E65+PA!E65+OH!E65+WI!E65+MN!E65+IN!E65+CO!E65+IA!E65+NJ!E65+NE!E65+UT!E65+ ID!E65+WA!E65+MT!E65+SD!E65+ND!E65+AK!E65</f>
        <v>1084.5</v>
      </c>
      <c r="AE14">
        <f>IL!F65+MI!F65+NY!F65+PA!F65+OH!F65+WI!F65+MN!F65+IN!F65+CO!F65+IA!F65+NJ!F65+NE!F65+UT!F65+ ID!F65+WA!F65+MT!F65+SD!F65+ND!F65+AK!F65</f>
        <v>282.20000000000005</v>
      </c>
      <c r="AF14">
        <f>IL!B65/IL!B12+MI!B65/MI!B12+NY!B65/NY!B12+PA!B65/PA!B12+OH!B65/OH!B12+WI!B65/WI!B12+MN!B65/MN!B12+IN!B65/IN!B12+CO!B65/CO!B12+IA!B65/IA!B12+NJ!B65/NJ!B12+NE!B65/NE!B12+UT!B65/UT!B12+ ID!B65/ID!B12+WA!B65/WA!B12+MT!B65/MT!B12+SD!B65/SD!B12+ND!B65/ND!B12+AK!B65/AK!B12</f>
        <v>44.373799186006707</v>
      </c>
      <c r="AG14">
        <f>IL!C65/IL!C12+MI!C65/MI!C12+NY!C65/NY!C12+PA!C65/PA!C12+OH!C65/OH!C12+WI!C65/WI!C12+MN!C65/MN!C12+IN!C65/IN!C12+CO!C65/CO!C12+IA!C65/IA!C12+NJ!C65/NJ!C12+NE!C65/NE!C12+UT!C65/UT!C12+ ID!C65/ID!C12+WA!C65/WA!C12+MT!C65/MT!C12+SD!C65/SD!C12+ND!C65/ND!C12+AK!C65/AK!C12</f>
        <v>2906.4992439692883</v>
      </c>
      <c r="AH14">
        <f>IL!D65/IL!D12+MI!D65/MI!D12+NY!D65/NY!D12+PA!D65/PA!D12+OH!D65/OH!D12+WI!D65/WI!D12+MN!D65/MN!D12+IN!D65/IN!D12+CO!D65/CO!D12+IA!D65/IA!D12+NJ!D65/NJ!D12+NE!D65/NE!D12+UT!D65/UT!D12+ ID!D65/ID!D12+WA!D65/WA!D12+MT!D65/MT!D12+SD!D65/SD!D12+ND!D65/ND!D12+AK!D65/AK!D12</f>
        <v>1272.972462363801</v>
      </c>
      <c r="AI14">
        <f>IL!E65/IL!E12+MI!E65/MI!E12+NY!E65/NY!E12+PA!E65/PA!E12+OH!E65/OH!E12+WI!E65/WI!E12+MN!E65/MN!E12+IN!E65/IN!E12+CO!E65/CO!E12+IA!E65/IA!E12+NJ!E65/NJ!E12+NE!E65/NE!E12+UT!E65/UT!E12+ ID!E65/ID!E12+WA!E65/WA!E12+MT!E65/MT!E12+SD!E65/SD!E12+ND!E65/ND!E12+AK!E65/AK!E12</f>
        <v>252.72415859646151</v>
      </c>
      <c r="AJ14" s="34" t="e">
        <f>IL!F65/IL!F12+MI!F65/MI!F12+NY!F65/NY!F12+PA!F65/PA!F12+OH!F65/OH!F12+WI!F65/WI!F12+MN!F65/MN!F12+IN!F65/IN!F12+CO!F65/CO!F12+IA!F65/IA!F12+NJ!F65/NJ!F12+NE!F65/NE!F12+UT!F65/UT!F12+ ID!F65/ID!F12+WA!F65/WA!F12+MT!F65/MT!F12+SD!F65/SD!F12+ND!F65/ND!F12+AK!F65/AK!F12</f>
        <v>#DIV/0!</v>
      </c>
      <c r="AK14" s="34">
        <f t="shared" si="8"/>
        <v>2.4699259926015618</v>
      </c>
      <c r="AL14" s="38">
        <f t="shared" si="9"/>
        <v>1.9967663889959457</v>
      </c>
      <c r="AM14" s="34">
        <f t="shared" si="10"/>
        <v>2.9015553039861528</v>
      </c>
      <c r="AN14" s="34">
        <f t="shared" si="11"/>
        <v>4.2912399274486477</v>
      </c>
      <c r="AO14" s="34" t="e">
        <f t="shared" si="12"/>
        <v>#DIV/0!</v>
      </c>
      <c r="AP14" s="34">
        <f t="shared" si="13"/>
        <v>1.0688579365972419</v>
      </c>
      <c r="AQ14" s="34">
        <f t="shared" si="14"/>
        <v>1.7530047866460763</v>
      </c>
      <c r="AR14" s="34">
        <f t="shared" si="15"/>
        <v>1.0493938283237074</v>
      </c>
      <c r="AS14" s="34">
        <f t="shared" si="16"/>
        <v>1.1690900339785304</v>
      </c>
      <c r="AT14" s="34" t="e">
        <f t="shared" si="17"/>
        <v>#DIV/0!</v>
      </c>
      <c r="AU14" s="28">
        <f t="shared" si="18"/>
        <v>631.33360262530505</v>
      </c>
      <c r="AV14">
        <f t="shared" si="19"/>
        <v>4432.1958649295502</v>
      </c>
      <c r="AW14">
        <f t="shared" si="20"/>
        <v>3.189122187742869</v>
      </c>
      <c r="AX14">
        <f t="shared" si="21"/>
        <v>2.3874621795777067</v>
      </c>
      <c r="AY14" s="55">
        <f t="shared" si="1"/>
        <v>1.1495847693514927</v>
      </c>
      <c r="AZ14" s="55">
        <f t="shared" si="2"/>
        <v>0.68817105993216487</v>
      </c>
    </row>
    <row r="15" spans="1:52">
      <c r="A15">
        <f>IL!A13</f>
        <v>1977</v>
      </c>
      <c r="B15" s="31">
        <f>MA!B66/MA!B13</f>
        <v>0.60897435897435892</v>
      </c>
      <c r="C15" s="31">
        <f>MA!C66/MA!C13</f>
        <v>93.928571428571431</v>
      </c>
      <c r="D15" s="31">
        <f>MA!D66/MA!D13</f>
        <v>232.49266862170086</v>
      </c>
      <c r="E15" s="31">
        <f>MA!E66/MA!E13</f>
        <v>3.8025594149908595</v>
      </c>
      <c r="F15" s="31">
        <f>MA!F66/MA!F13</f>
        <v>3.8133333333333335</v>
      </c>
      <c r="G15" s="33">
        <f>MA!B13</f>
        <v>3.12</v>
      </c>
      <c r="H15" s="37">
        <f>MA!C13</f>
        <v>3.92</v>
      </c>
      <c r="I15" s="33">
        <f>MA!D13</f>
        <v>3.41</v>
      </c>
      <c r="J15" s="33">
        <f>MA!E13</f>
        <v>5.47</v>
      </c>
      <c r="K15" s="33">
        <f>MA!F13</f>
        <v>3.75</v>
      </c>
      <c r="L15">
        <f>MA!B66+RI!B66+CT!B66+NH!B66+VT!B66+ME!B66</f>
        <v>3.1999999999999997</v>
      </c>
      <c r="M15">
        <f>MA!C66+RI!C66+CT!C66+NH!C66+VT!C66+ME!C66</f>
        <v>581.00000000000011</v>
      </c>
      <c r="N15">
        <f>MA!D66+RI!D66+CT!D66+NH!D66+VT!D66+ME!D66</f>
        <v>1584.4</v>
      </c>
      <c r="O15">
        <f>MA!E66+RI!E66+CT!E66+NH!E66+VT!E66+ME!E66</f>
        <v>73.600000000000009</v>
      </c>
      <c r="P15">
        <f>MA!F66+RI!F66+CT!F66+NH!F66+VT!F66+ME!F66</f>
        <v>55.599999999999994</v>
      </c>
      <c r="Q15" s="28">
        <f>MA!B66/MA!B13+RI!B66/RI!B13+CT!B66/CT!B13+NH!B66/NH!B13+VT!B66/VT!B13+ME!B66/ME!B13</f>
        <v>1.0256410256410255</v>
      </c>
      <c r="R15" s="28">
        <f>MA!C66/MA!C13+RI!C66/RI!C13+CT!C66/CT!C13+NH!C66/NH!C13+VT!C66/VT!C13+ME!C66/ME!C13</f>
        <v>144.77048581528723</v>
      </c>
      <c r="S15" s="28">
        <f>MA!D66/MA!D13+RI!D66/RI!D13+CT!D66/CT!D13+NH!D66/NH!D13+VT!D66/VT!D13+ME!D66/ME!D13</f>
        <v>464.6333634961419</v>
      </c>
      <c r="T15" s="28">
        <f>MA!E66/MA!E13+RI!E66/RI!E13+CT!E66/CT!E13+NH!E66/NH!E13+VT!E66/VT!E13+ME!E66/ME!E13</f>
        <v>12.755138191848186</v>
      </c>
      <c r="U15" s="28">
        <f>MA!F66/MA!F13+RI!F66/RI!F13+CT!F66/CT!F13+NH!F66/NH!F13+VT!F66/VT!F13+ME!F66/ME!F13</f>
        <v>14.826666666666666</v>
      </c>
      <c r="V15" s="34">
        <f t="shared" si="3"/>
        <v>3.12</v>
      </c>
      <c r="W15" s="38">
        <f t="shared" si="4"/>
        <v>4.013248948693164</v>
      </c>
      <c r="X15" s="34">
        <f t="shared" si="5"/>
        <v>3.4100004960430619</v>
      </c>
      <c r="Y15" s="34">
        <f t="shared" si="6"/>
        <v>5.7702236457961549</v>
      </c>
      <c r="Z15" s="34">
        <f t="shared" si="7"/>
        <v>3.7499999999999996</v>
      </c>
      <c r="AA15" t="e">
        <f>IL!B66+MI!B66+NY!B66+PA!B66+OH!B66+WI!B66+MN!B66+IN!B66+CO!B66+IA!B66+NJ!B66+NE!B66+UT!B66+ ID!B66+WA!B66+MT!B66+SD!B66+ND!B66+AK!B66</f>
        <v>#VALUE!</v>
      </c>
      <c r="AB15">
        <f>IL!C66+MI!C66+NY!C66+PA!C66+OH!C66+WI!C66+MN!C66+IN!C66+CO!C66+IA!C66+NJ!C66+NE!C66+UT!C66+ ID!C66+WA!C66+MT!C66+SD!C66+ND!C66+AK!C66</f>
        <v>6463.8</v>
      </c>
      <c r="AC15">
        <f>IL!D66+MI!D66+NY!D66+PA!D66+OH!D66+WI!D66+MN!D66+IN!D66+CO!D66+IA!D66+NJ!D66+NE!D66+UT!D66+ ID!D66+WA!D66+MT!D66+SD!D66+ND!D66+AK!D66</f>
        <v>4199.8</v>
      </c>
      <c r="AD15">
        <f>IL!E66+MI!E66+NY!E66+PA!E66+OH!E66+WI!E66+MN!E66+IN!E66+CO!E66+IA!E66+NJ!E66+NE!E66+UT!E66+ ID!E66+WA!E66+MT!E66+SD!E66+ND!E66+AK!E66</f>
        <v>1167.0999999999995</v>
      </c>
      <c r="AE15">
        <f>IL!F66+MI!F66+NY!F66+PA!F66+OH!F66+WI!F66+MN!F66+IN!F66+CO!F66+IA!F66+NJ!F66+NE!F66+UT!F66+ ID!F66+WA!F66+MT!F66+SD!F66+ND!F66+AK!F66</f>
        <v>288.7</v>
      </c>
      <c r="AF15" t="e">
        <f>IL!B66/IL!B13+MI!B66/MI!B13+NY!B66/NY!B13+PA!B66/PA!B13+OH!B66/OH!B13+WI!B66/WI!B13+MN!B66/MN!B13+IN!B66/IN!B13+CO!B66/CO!B13+IA!B66/IA!B13+NJ!B66/NJ!B13+NE!B66/NE!B13+UT!B66/UT!B13+ ID!B66/ID!B13+WA!B66/WA!B13+MT!B66/MT!B13+SD!B66/SD!B13+ND!B66/ND!B13+AK!B66/AK!B13</f>
        <v>#VALUE!</v>
      </c>
      <c r="AG15">
        <f>IL!C66/IL!C13+MI!C66/MI!C13+NY!C66/NY!C13+PA!C66/PA!C13+OH!C66/OH!C13+WI!C66/WI!C13+MN!C66/MN!C13+IN!C66/IN!C13+CO!C66/CO!C13+IA!C66/IA!C13+NJ!C66/NJ!C13+NE!C66/NE!C13+UT!C66/UT!C13+ ID!C66/ID!C13+WA!C66/WA!C13+MT!C66/MT!C13+SD!C66/SD!C13+ND!C66/ND!C13+AK!C66/AK!C13</f>
        <v>2738.4076810909137</v>
      </c>
      <c r="AH15">
        <f>IL!D66/IL!D13+MI!D66/MI!D13+NY!D66/NY!D13+PA!D66/PA!D13+OH!D66/OH!D13+WI!D66/WI!D13+MN!D66/MN!D13+IN!D66/IN!D13+CO!D66/CO!D13+IA!D66/IA!D13+NJ!D66/NJ!D13+NE!D66/NE!D13+UT!D66/UT!D13+ ID!D66/ID!D13+WA!D66/WA!D13+MT!D66/MT!D13+SD!D66/SD!D13+ND!D66/ND!D13+AK!D66/AK!D13</f>
        <v>1271.6283254461537</v>
      </c>
      <c r="AI15">
        <f>IL!E66/IL!E13+MI!E66/MI!E13+NY!E66/NY!E13+PA!E66/PA!E13+OH!E66/OH!E13+WI!E66/WI!E13+MN!E66/MN!E13+IN!E66/IN!E13+CO!E66/CO!E13+IA!E66/IA!E13+NJ!E66/NJ!E13+NE!E66/NE!E13+UT!E66/UT!E13+ ID!E66/ID!E13+WA!E66/WA!E13+MT!E66/MT!E13+SD!E66/SD!E13+ND!E66/ND!E13+AK!E66/AK!E13</f>
        <v>241.71959454275884</v>
      </c>
      <c r="AJ15" s="34" t="e">
        <f>IL!F66/IL!F13+MI!F66/MI!F13+NY!F66/NY!F13+PA!F66/PA!F13+OH!F66/OH!F13+WI!F66/WI!F13+MN!F66/MN!F13+IN!F66/IN!F13+CO!F66/CO!F13+IA!F66/IA!F13+NJ!F66/NJ!F13+NE!F66/NE!F13+UT!F66/UT!F13+ ID!F66/ID!F13+WA!F66/WA!F13+MT!F66/MT!F13+SD!F66/SD!F13+ND!F66/ND!F13+AK!F66/AK!F13</f>
        <v>#DIV/0!</v>
      </c>
      <c r="AK15" s="34" t="e">
        <f t="shared" si="8"/>
        <v>#VALUE!</v>
      </c>
      <c r="AL15" s="38">
        <f t="shared" si="9"/>
        <v>2.3604228269711043</v>
      </c>
      <c r="AM15" s="34">
        <f t="shared" si="10"/>
        <v>3.3026945971233306</v>
      </c>
      <c r="AN15" s="34">
        <f t="shared" si="11"/>
        <v>4.828321850397387</v>
      </c>
      <c r="AO15" s="34" t="e">
        <f t="shared" si="12"/>
        <v>#DIV/0!</v>
      </c>
      <c r="AP15" s="34" t="e">
        <f t="shared" si="13"/>
        <v>#VALUE!</v>
      </c>
      <c r="AQ15" s="34">
        <f t="shared" si="14"/>
        <v>1.7002245965579679</v>
      </c>
      <c r="AR15" s="34">
        <f t="shared" si="15"/>
        <v>1.03249040919896</v>
      </c>
      <c r="AS15" s="34">
        <f t="shared" si="16"/>
        <v>1.1950785023416046</v>
      </c>
      <c r="AT15" s="34" t="e">
        <f t="shared" si="17"/>
        <v>#DIV/0!</v>
      </c>
      <c r="AU15" s="28">
        <f t="shared" si="18"/>
        <v>622.15898750327733</v>
      </c>
      <c r="AV15">
        <f t="shared" si="19"/>
        <v>4251.7556010798262</v>
      </c>
      <c r="AW15">
        <f t="shared" si="20"/>
        <v>3.5987585889984524</v>
      </c>
      <c r="AX15">
        <f t="shared" si="21"/>
        <v>2.7825446968295489</v>
      </c>
      <c r="AY15" s="55">
        <f t="shared" si="1"/>
        <v>1.1769056788555037</v>
      </c>
      <c r="AZ15" s="55">
        <f t="shared" si="2"/>
        <v>0.71469606333781166</v>
      </c>
    </row>
    <row r="16" spans="1:52">
      <c r="A16">
        <f>IL!A14</f>
        <v>1978</v>
      </c>
      <c r="B16" s="31">
        <f>MA!B67/MA!B14</f>
        <v>0.35326086956521741</v>
      </c>
      <c r="C16" s="31">
        <f>MA!C67/MA!C14</f>
        <v>87.530266343825673</v>
      </c>
      <c r="D16" s="31">
        <f>MA!D67/MA!D14</f>
        <v>221.90340909090909</v>
      </c>
      <c r="E16" s="31">
        <f>MA!E67/MA!E14</f>
        <v>3.648881239242685</v>
      </c>
      <c r="F16" s="31">
        <f>MA!F67/MA!F14</f>
        <v>2.5935162094763093</v>
      </c>
      <c r="G16" s="33">
        <f>MA!B14</f>
        <v>3.68</v>
      </c>
      <c r="H16" s="37">
        <f>MA!C14</f>
        <v>4.13</v>
      </c>
      <c r="I16" s="33">
        <f>MA!D14</f>
        <v>3.52</v>
      </c>
      <c r="J16" s="33">
        <f>MA!E14</f>
        <v>5.81</v>
      </c>
      <c r="K16" s="33">
        <f>MA!F14</f>
        <v>4.01</v>
      </c>
      <c r="L16">
        <f>MA!B67+RI!B67+CT!B67+NH!B67+VT!B67+ME!B67</f>
        <v>2.3000000000000003</v>
      </c>
      <c r="M16">
        <f>MA!C67+RI!C67+CT!C67+NH!C67+VT!C67+ME!C67</f>
        <v>581.6</v>
      </c>
      <c r="N16">
        <f>MA!D67+RI!D67+CT!D67+NH!D67+VT!D67+ME!D67</f>
        <v>1595.3</v>
      </c>
      <c r="O16">
        <f>MA!E67+RI!E67+CT!E67+NH!E67+VT!E67+ME!E67</f>
        <v>73.399999999999991</v>
      </c>
      <c r="P16">
        <f>MA!F67+RI!F67+CT!F67+NH!F67+VT!F67+ME!F67</f>
        <v>46.7</v>
      </c>
      <c r="Q16" s="28">
        <f>MA!B67/MA!B14+RI!B67/RI!B14+CT!B67/CT!B14+NH!B67/NH!B14+VT!B67/VT!B14+ME!B67/ME!B14</f>
        <v>0.625</v>
      </c>
      <c r="R16" s="28">
        <f>MA!C67/MA!C14+RI!C67/RI!C14+CT!C67/CT!C14+NH!C67/NH!C14+VT!C67/VT!C14+ME!C67/ME!C14</f>
        <v>139.41472340873983</v>
      </c>
      <c r="S16" s="28">
        <f>MA!D67/MA!D14+RI!D67/RI!D14+CT!D67/CT!D14+NH!D67/NH!D14+VT!D67/VT!D14+ME!D67/ME!D14</f>
        <v>448.123186234336</v>
      </c>
      <c r="T16" s="28">
        <f>MA!E67/MA!E14+RI!E67/RI!E14+CT!E67/CT!E14+NH!E67/NH!E14+VT!E67/VT!E14+ME!E67/ME!E14</f>
        <v>12.591902260703044</v>
      </c>
      <c r="U16" s="28">
        <f>MA!F67/MA!F14+RI!F67/RI!F14+CT!F67/CT!F14+NH!F67/NH!F14+VT!F67/VT!F14+ME!F67/ME!F14</f>
        <v>11.645885286783043</v>
      </c>
      <c r="V16" s="34">
        <f t="shared" si="3"/>
        <v>3.6800000000000006</v>
      </c>
      <c r="W16" s="38">
        <f t="shared" si="4"/>
        <v>4.1717258104429149</v>
      </c>
      <c r="X16" s="34">
        <f t="shared" si="5"/>
        <v>3.5599586207658835</v>
      </c>
      <c r="Y16" s="34">
        <f t="shared" si="6"/>
        <v>5.8291430857963036</v>
      </c>
      <c r="Z16" s="34">
        <f t="shared" si="7"/>
        <v>4.01</v>
      </c>
      <c r="AA16">
        <f>IL!B67+MI!B67+NY!B67+PA!B67+OH!B67+WI!B67+MN!B67+IN!B67+CO!B67+IA!B67+NJ!B67+NE!B67+UT!B67+ ID!B67+WA!B67+MT!B67+SD!B67+ND!B67+AK!B67</f>
        <v>97.199999999999989</v>
      </c>
      <c r="AB16">
        <f>IL!C67+MI!C67+NY!C67+PA!C67+OH!C67+WI!C67+MN!C67+IN!C67+CO!C67+IA!C67+NJ!C67+NE!C67+UT!C67+ ID!C67+WA!C67+MT!C67+SD!C67+ND!C67+AK!C67</f>
        <v>7285.9</v>
      </c>
      <c r="AC16">
        <f>IL!D67+MI!D67+NY!D67+PA!D67+OH!D67+WI!D67+MN!D67+IN!D67+CO!D67+IA!D67+NJ!D67+NE!D67+UT!D67+ ID!D67+WA!D67+MT!D67+SD!D67+ND!D67+AK!D67</f>
        <v>4430.2000000000007</v>
      </c>
      <c r="AD16">
        <f>IL!E67+MI!E67+NY!E67+PA!E67+OH!E67+WI!E67+MN!E67+IN!E67+CO!E67+IA!E67+NJ!E67+NE!E67+UT!E67+ ID!E67+WA!E67+MT!E67+SD!E67+ND!E67+AK!E67</f>
        <v>1093.2999999999997</v>
      </c>
      <c r="AE16">
        <f>IL!F67+MI!F67+NY!F67+PA!F67+OH!F67+WI!F67+MN!F67+IN!F67+CO!F67+IA!F67+NJ!F67+NE!F67+UT!F67+ ID!F67+WA!F67+MT!F67+SD!F67+ND!F67+AK!F67</f>
        <v>286.50000000000011</v>
      </c>
      <c r="AF16" t="e">
        <f>IL!B67/IL!B14+MI!B67/MI!B14+NY!B67/NY!B14+PA!B67/PA!B14+OH!B67/OH!B14+WI!B67/WI!B14+MN!B67/MN!B14+IN!B67/IN!B14+CO!B67/CO!B14+IA!B67/IA!B14+NJ!B67/NJ!B14+NE!B67/NE!B14+UT!B67/UT!B14+ ID!B67/ID!B14+WA!B67/WA!B14+MT!B67/MT!B14+SD!B67/SD!B14+ND!B67/ND!B14+AK!B67/AK!B14</f>
        <v>#DIV/0!</v>
      </c>
      <c r="AG16">
        <f>IL!C67/IL!C14+MI!C67/MI!C14+NY!C67/NY!C14+PA!C67/PA!C14+OH!C67/OH!C14+WI!C67/WI!C14+MN!C67/MN!C14+IN!C67/IN!C14+CO!C67/CO!C14+IA!C67/IA!C14+NJ!C67/NJ!C14+NE!C67/NE!C14+UT!C67/UT!C14+ ID!C67/ID!C14+WA!C67/WA!C14+MT!C67/MT!C14+SD!C67/SD!C14+ND!C67/ND!C14+AK!C67/AK!C14</f>
        <v>2815.6176274872646</v>
      </c>
      <c r="AH16">
        <f>IL!D67/IL!D14+MI!D67/MI!D14+NY!D67/NY!D14+PA!D67/PA!D14+OH!D67/OH!D14+WI!D67/WI!D14+MN!D67/MN!D14+IN!D67/IN!D14+CO!D67/CO!D14+IA!D67/IA!D14+NJ!D67/NJ!D14+NE!D67/NE!D14+UT!D67/UT!D14+ ID!D67/ID!D14+WA!D67/WA!D14+MT!D67/MT!D14+SD!D67/SD!D14+ND!D67/ND!D14+AK!D67/AK!D14</f>
        <v>1264.1301715348247</v>
      </c>
      <c r="AI16">
        <f>IL!E67/IL!E14+MI!E67/MI!E14+NY!E67/NY!E14+PA!E67/PA!E14+OH!E67/OH!E14+WI!E67/WI!E14+MN!E67/MN!E14+IN!E67/IN!E14+CO!E67/CO!E14+IA!E67/IA!E14+NJ!E67/NJ!E14+NE!E67/NE!E14+UT!E67/UT!E14+ ID!E67/ID!E14+WA!E67/WA!E14+MT!E67/MT!E14+SD!E67/SD!E14+ND!E67/ND!E14+AK!E67/AK!E14</f>
        <v>233.85008426607524</v>
      </c>
      <c r="AJ16" s="34" t="e">
        <f>IL!F67/IL!F14+MI!F67/MI!F14+NY!F67/NY!F14+PA!F67/PA!F14+OH!F67/OH!F14+WI!F67/WI!F14+MN!F67/MN!F14+IN!F67/IN!F14+CO!F67/CO!F14+IA!F67/IA!F14+NJ!F67/NJ!F14+NE!F67/NE!F14+UT!F67/UT!F14+ ID!F67/ID!F14+WA!F67/WA!F14+MT!F67/MT!F14+SD!F67/SD!F14+ND!F67/ND!F14+AK!F67/AK!F14</f>
        <v>#DIV/0!</v>
      </c>
      <c r="AK16" s="34" t="e">
        <f t="shared" si="8"/>
        <v>#DIV/0!</v>
      </c>
      <c r="AL16" s="38">
        <f t="shared" si="9"/>
        <v>2.5876738122648208</v>
      </c>
      <c r="AM16" s="34">
        <f t="shared" si="10"/>
        <v>3.5045441519848701</v>
      </c>
      <c r="AN16" s="34">
        <f t="shared" si="11"/>
        <v>4.6752174729004592</v>
      </c>
      <c r="AO16" s="34" t="e">
        <f t="shared" si="12"/>
        <v>#DIV/0!</v>
      </c>
      <c r="AP16" s="34" t="e">
        <f t="shared" si="13"/>
        <v>#DIV/0!</v>
      </c>
      <c r="AQ16" s="34">
        <f t="shared" si="14"/>
        <v>1.6121528883084679</v>
      </c>
      <c r="AR16" s="34">
        <f t="shared" si="15"/>
        <v>1.015812175957215</v>
      </c>
      <c r="AS16" s="34">
        <f t="shared" si="16"/>
        <v>1.2468175265823431</v>
      </c>
      <c r="AT16" s="34" t="e">
        <f t="shared" si="17"/>
        <v>#DIV/0!</v>
      </c>
      <c r="AU16" s="28">
        <f t="shared" si="18"/>
        <v>600.12981190377889</v>
      </c>
      <c r="AV16">
        <f t="shared" si="19"/>
        <v>4313.5978832881647</v>
      </c>
      <c r="AW16">
        <f t="shared" si="20"/>
        <v>3.7496887429428343</v>
      </c>
      <c r="AX16">
        <f t="shared" si="21"/>
        <v>2.9695396619203791</v>
      </c>
      <c r="AY16" s="55">
        <f t="shared" si="1"/>
        <v>1.1718467136411312</v>
      </c>
      <c r="AZ16" s="55">
        <f t="shared" si="2"/>
        <v>0.73837671892341228</v>
      </c>
    </row>
    <row r="17" spans="1:52">
      <c r="A17">
        <f>IL!A15</f>
        <v>1979</v>
      </c>
      <c r="B17" s="31">
        <f>MA!B68/MA!B15</f>
        <v>0.24725274725274726</v>
      </c>
      <c r="C17" s="31">
        <f>MA!C68/MA!C15</f>
        <v>81.618625277161868</v>
      </c>
      <c r="D17" s="31">
        <f>MA!D68/MA!D15</f>
        <v>153.09197651663402</v>
      </c>
      <c r="E17" s="31">
        <f>MA!E68/MA!E15</f>
        <v>2.0863309352517985</v>
      </c>
      <c r="F17" s="31">
        <f>MA!F68/MA!F15</f>
        <v>2.4577861163227017</v>
      </c>
      <c r="G17" s="33">
        <f>MA!B15</f>
        <v>3.64</v>
      </c>
      <c r="H17" s="37">
        <f>MA!C15</f>
        <v>4.51</v>
      </c>
      <c r="I17" s="33">
        <f>MA!D15</f>
        <v>5.1100000000000003</v>
      </c>
      <c r="J17" s="33">
        <f>MA!E15</f>
        <v>8.34</v>
      </c>
      <c r="K17" s="33">
        <f>MA!F15</f>
        <v>5.33</v>
      </c>
      <c r="L17" t="e">
        <f>MA!B68+RI!B68+CT!B68+NH!B68+VT!B68+ME!B68</f>
        <v>#VALUE!</v>
      </c>
      <c r="M17">
        <f>MA!C68+RI!C68+CT!C68+NH!C68+VT!C68+ME!C68</f>
        <v>588.70000000000005</v>
      </c>
      <c r="N17">
        <f>MA!D68+RI!D68+CT!D68+NH!D68+VT!D68+ME!D68</f>
        <v>1914.8999999999999</v>
      </c>
      <c r="O17">
        <f>MA!E68+RI!E68+CT!E68+NH!E68+VT!E68+ME!E68</f>
        <v>72.400000000000006</v>
      </c>
      <c r="P17">
        <f>MA!F68+RI!F68+CT!F68+NH!F68+VT!F68+ME!F68</f>
        <v>53.2</v>
      </c>
      <c r="Q17" s="28" t="e">
        <f>MA!B68/MA!B15+RI!B68/RI!B15+CT!B68/CT!B15+NH!B68/NH!B15+VT!B68/VT!B15+ME!B68/ME!B15</f>
        <v>#VALUE!</v>
      </c>
      <c r="R17" s="28">
        <f>MA!C68/MA!C15+RI!C68/RI!C15+CT!C68/CT!C15+NH!C68/NH!C15+VT!C68/VT!C15+ME!C68/ME!C15</f>
        <v>132.55024152322741</v>
      </c>
      <c r="S17" s="28">
        <f>MA!D68/MA!D15+RI!D68/RI!D15+CT!D68/CT!D15+NH!D68/NH!D15+VT!D68/VT!D15+ME!D68/ME!D15</f>
        <v>372.52842484619265</v>
      </c>
      <c r="T17" s="28">
        <f>MA!E68/MA!E15+RI!E68/RI!E15+CT!E68/CT!E15+NH!E68/NH!E15+VT!E68/VT!E15+ME!E68/ME!E15</f>
        <v>8.9148775314502586</v>
      </c>
      <c r="U17" s="28">
        <f>MA!F68/MA!F15+RI!F68/RI!F15+CT!F68/CT!F15+NH!F68/NH!F15+VT!F68/VT!F15+ME!F68/ME!F15</f>
        <v>9.9812382739212016</v>
      </c>
      <c r="V17" s="34" t="e">
        <f t="shared" si="3"/>
        <v>#VALUE!</v>
      </c>
      <c r="W17" s="38">
        <f t="shared" si="4"/>
        <v>4.4413347967897838</v>
      </c>
      <c r="X17" s="34">
        <f t="shared" si="5"/>
        <v>5.1402788949342924</v>
      </c>
      <c r="Y17" s="34">
        <f t="shared" si="6"/>
        <v>8.12125570369132</v>
      </c>
      <c r="Z17" s="34">
        <f t="shared" si="7"/>
        <v>5.33</v>
      </c>
      <c r="AA17" t="e">
        <f>IL!B68+MI!B68+NY!B68+PA!B68+OH!B68+WI!B68+MN!B68+IN!B68+CO!B68+IA!B68+NJ!B68+NE!B68+UT!B68+ ID!B68+WA!B68+MT!B68+SD!B68+ND!B68+AK!B68</f>
        <v>#VALUE!</v>
      </c>
      <c r="AB17">
        <f>IL!C68+MI!C68+NY!C68+PA!C68+OH!C68+WI!C68+MN!C68+IN!C68+CO!C68+IA!C68+NJ!C68+NE!C68+UT!C68+ ID!C68+WA!C68+MT!C68+SD!C68+ND!C68+AK!C68</f>
        <v>8472.7999999999993</v>
      </c>
      <c r="AC17">
        <f>IL!D68+MI!D68+NY!D68+PA!D68+OH!D68+WI!D68+MN!D68+IN!D68+CO!D68+IA!D68+NJ!D68+NE!D68+UT!D68+ ID!D68+WA!D68+MT!D68+SD!D68+ND!D68+AK!D68</f>
        <v>4924.7000000000007</v>
      </c>
      <c r="AD17">
        <f>IL!E68+MI!E68+NY!E68+PA!E68+OH!E68+WI!E68+MN!E68+IN!E68+CO!E68+IA!E68+NJ!E68+NE!E68+UT!E68+ ID!E68+WA!E68+MT!E68+SD!E68+ND!E68+AK!E68</f>
        <v>960.1</v>
      </c>
      <c r="AE17">
        <f>IL!F68+MI!F68+NY!F68+PA!F68+OH!F68+WI!F68+MN!F68+IN!F68+CO!F68+IA!F68+NJ!F68+NE!F68+UT!F68+ ID!F68+WA!F68+MT!F68+SD!F68+ND!F68+AK!F68</f>
        <v>261.40000000000003</v>
      </c>
      <c r="AF17" t="e">
        <f>IL!B68/IL!B15+MI!B68/MI!B15+NY!B68/NY!B15+PA!B68/PA!B15+OH!B68/OH!B15+WI!B68/WI!B15+MN!B68/MN!B15+IN!B68/IN!B15+CO!B68/CO!B15+IA!B68/IA!B15+NJ!B68/NJ!B15+NE!B68/NE!B15+UT!B68/UT!B15+ ID!B68/ID!B15+WA!B68/WA!B15+MT!B68/MT!B15+SD!B68/SD!B15+ND!B68/ND!B15+AK!B68/AK!B15</f>
        <v>#VALUE!</v>
      </c>
      <c r="AG17">
        <f>IL!C68/IL!C15+MI!C68/MI!C15+NY!C68/NY!C15+PA!C68/PA!C15+OH!C68/OH!C15+WI!C68/WI!C15+MN!C68/MN!C15+IN!C68/IN!C15+CO!C68/CO!C15+IA!C68/IA!C15+NJ!C68/NJ!C15+NE!C68/NE!C15+UT!C68/UT!C15+ ID!C68/ID!C15+WA!C68/WA!C15+MT!C68/MT!C15+SD!C68/SD!C15+ND!C68/ND!C15+AK!C68/AK!C15</f>
        <v>2809.1858787514675</v>
      </c>
      <c r="AH17">
        <f>IL!D68/IL!D15+MI!D68/MI!D15+NY!D68/NY!D15+PA!D68/PA!D15+OH!D68/OH!D15+WI!D68/WI!D15+MN!D68/MN!D15+IN!D68/IN!D15+CO!D68/CO!D15+IA!D68/IA!D15+NJ!D68/NJ!D15+NE!D68/NE!D15+UT!D68/UT!D15+ ID!D68/ID!D15+WA!D68/WA!D15+MT!D68/MT!D15+SD!D68/SD!D15+ND!D68/ND!D15+AK!D68/AK!D15</f>
        <v>975.33051645654382</v>
      </c>
      <c r="AI17">
        <f>IL!E68/IL!E15+MI!E68/MI!E15+NY!E68/NY!E15+PA!E68/PA!E15+OH!E68/OH!E15+WI!E68/WI!E15+MN!E68/MN!E15+IN!E68/IN!E15+CO!E68/CO!E15+IA!E68/IA!E15+NJ!E68/NJ!E15+NE!E68/NE!E15+UT!E68/UT!E15+ ID!E68/ID!E15+WA!E68/WA!E15+MT!E68/MT!E15+SD!E68/SD!E15+ND!E68/ND!E15+AK!E68/AK!E15</f>
        <v>147.18612753003333</v>
      </c>
      <c r="AJ17" s="34" t="e">
        <f>IL!F68/IL!F15+MI!F68/MI!F15+NY!F68/NY!F15+PA!F68/PA!F15+OH!F68/OH!F15+WI!F68/WI!F15+MN!F68/MN!F15+IN!F68/IN!F15+CO!F68/CO!F15+IA!F68/IA!F15+NJ!F68/NJ!F15+NE!F68/NE!F15+UT!F68/UT!F15+ ID!F68/ID!F15+WA!F68/WA!F15+MT!F68/MT!F15+SD!F68/SD!F15+ND!F68/ND!F15+AK!F68/AK!F15</f>
        <v>#DIV/0!</v>
      </c>
      <c r="AK17" s="34" t="e">
        <f t="shared" si="8"/>
        <v>#VALUE!</v>
      </c>
      <c r="AL17" s="38">
        <f t="shared" si="9"/>
        <v>3.0161051513492958</v>
      </c>
      <c r="AM17" s="34">
        <f t="shared" si="10"/>
        <v>5.049262703162249</v>
      </c>
      <c r="AN17" s="34">
        <f t="shared" si="11"/>
        <v>6.5230332240658457</v>
      </c>
      <c r="AO17" s="34" t="e">
        <f t="shared" si="12"/>
        <v>#DIV/0!</v>
      </c>
      <c r="AP17" s="34" t="e">
        <f t="shared" si="13"/>
        <v>#VALUE!</v>
      </c>
      <c r="AQ17" s="34">
        <f t="shared" si="14"/>
        <v>1.472539773622578</v>
      </c>
      <c r="AR17" s="34">
        <f t="shared" si="15"/>
        <v>1.0180256400038448</v>
      </c>
      <c r="AS17" s="34">
        <f t="shared" si="16"/>
        <v>1.2450121630116875</v>
      </c>
      <c r="AT17" s="34" t="e">
        <f t="shared" si="17"/>
        <v>#DIV/0!</v>
      </c>
      <c r="AU17" s="28">
        <f t="shared" si="18"/>
        <v>513.99354390087024</v>
      </c>
      <c r="AV17">
        <f t="shared" si="19"/>
        <v>3931.7025227380445</v>
      </c>
      <c r="AW17">
        <f t="shared" si="20"/>
        <v>5.0117361016830442</v>
      </c>
      <c r="AX17">
        <f t="shared" si="21"/>
        <v>3.6517513512190498</v>
      </c>
      <c r="AY17" s="55">
        <f t="shared" si="1"/>
        <v>0.86402603585705962</v>
      </c>
      <c r="AZ17" s="55">
        <f t="shared" si="2"/>
        <v>0.59733575546789663</v>
      </c>
    </row>
    <row r="18" spans="1:52">
      <c r="A18">
        <f>IL!A16</f>
        <v>1980</v>
      </c>
      <c r="B18" s="31">
        <f>MA!B69/MA!B16</f>
        <v>0.4921700223713647</v>
      </c>
      <c r="C18" s="31">
        <f>MA!C69/MA!C16</f>
        <v>96.041275797373359</v>
      </c>
      <c r="D18" s="31">
        <f>MA!D69/MA!D16</f>
        <v>132.32624113475177</v>
      </c>
      <c r="E18" s="31">
        <f>MA!E69/MA!E16</f>
        <v>2.1802002224694106</v>
      </c>
      <c r="F18" s="31">
        <f>MA!F69/MA!F16</f>
        <v>1.8282208588957054</v>
      </c>
      <c r="G18" s="33">
        <f>MA!B16</f>
        <v>4.47</v>
      </c>
      <c r="H18" s="37">
        <f>MA!C16</f>
        <v>5.33</v>
      </c>
      <c r="I18" s="33">
        <f>MA!D16</f>
        <v>7.05</v>
      </c>
      <c r="J18" s="33">
        <f>MA!E16</f>
        <v>8.99</v>
      </c>
      <c r="K18" s="33">
        <f>MA!F16</f>
        <v>8.15</v>
      </c>
      <c r="L18">
        <f>MA!B69+RI!B69+CT!B69+NH!B69+VT!B69+ME!B69</f>
        <v>3.4000000000000004</v>
      </c>
      <c r="M18">
        <f>MA!C69+RI!C69+CT!C69+NH!C69+VT!C69+ME!C69</f>
        <v>810.6</v>
      </c>
      <c r="N18">
        <f>MA!D69+RI!D69+CT!D69+NH!D69+VT!D69+ME!D69</f>
        <v>2125.8000000000002</v>
      </c>
      <c r="O18">
        <f>MA!E69+RI!E69+CT!E69+NH!E69+VT!E69+ME!E69</f>
        <v>75.300000000000011</v>
      </c>
      <c r="P18">
        <f>MA!F69+RI!F69+CT!F69+NH!F69+VT!F69+ME!F69</f>
        <v>72.400000000000006</v>
      </c>
      <c r="Q18" s="28">
        <f>MA!B69/MA!B16+RI!B69/RI!B16+CT!B69/CT!B16+NH!B69/NH!B16+VT!B69/VT!B16+ME!B69/ME!B16</f>
        <v>0.78075050360877452</v>
      </c>
      <c r="R18" s="28">
        <f>MA!C69/MA!C16+RI!C69/RI!C16+CT!C69/CT!C16+NH!C69/NH!C16+VT!C69/VT!C16+ME!C69/ME!C16</f>
        <v>149.3211870933431</v>
      </c>
      <c r="S18" s="28">
        <f>MA!D69/MA!D16+RI!D69/RI!D16+CT!D69/CT!D16+NH!D69/NH!D16+VT!D69/VT!D16+ME!D69/ME!D16</f>
        <v>300.19874245451734</v>
      </c>
      <c r="T18" s="28">
        <f>MA!E69/MA!E16+RI!E69/RI!E16+CT!E69/CT!E16+NH!E69/NH!E16+VT!E69/VT!E16+ME!E69/ME!E16</f>
        <v>8.1620336225409353</v>
      </c>
      <c r="U18" s="28">
        <f>MA!F69/MA!F16+RI!F69/RI!F16+CT!F69/CT!F16+NH!F69/NH!F16+VT!F69/VT!F16+ME!F69/ME!F16</f>
        <v>8.8834355828220861</v>
      </c>
      <c r="V18" s="34">
        <f t="shared" si="3"/>
        <v>4.3547842547453586</v>
      </c>
      <c r="W18" s="38">
        <f t="shared" si="4"/>
        <v>5.4285665402142884</v>
      </c>
      <c r="X18" s="34">
        <f t="shared" si="5"/>
        <v>7.0813088110190101</v>
      </c>
      <c r="Y18" s="34">
        <f t="shared" si="6"/>
        <v>9.2256419762895128</v>
      </c>
      <c r="Z18" s="34">
        <f t="shared" si="7"/>
        <v>8.15</v>
      </c>
      <c r="AA18">
        <f>IL!B69+MI!B69+NY!B69+PA!B69+OH!B69+WI!B69+MN!B69+IN!B69+CO!B69+IA!B69+NJ!B69+NE!B69+UT!B69+ ID!B69+WA!B69+MT!B69+SD!B69+ND!B69+AK!B69</f>
        <v>61.29999999999999</v>
      </c>
      <c r="AB18">
        <f>IL!C69+MI!C69+NY!C69+PA!C69+OH!C69+WI!C69+MN!C69+IN!C69+CO!C69+IA!C69+NJ!C69+NE!C69+UT!C69+ ID!C69+WA!C69+MT!C69+SD!C69+ND!C69+AK!C69</f>
        <v>10318.9</v>
      </c>
      <c r="AC18">
        <f>IL!D69+MI!D69+NY!D69+PA!D69+OH!D69+WI!D69+MN!D69+IN!D69+CO!D69+IA!D69+NJ!D69+NE!D69+UT!D69+ ID!D69+WA!D69+MT!D69+SD!D69+ND!D69+AK!D69</f>
        <v>5685.3999999999987</v>
      </c>
      <c r="AD18">
        <f>IL!E69+MI!E69+NY!E69+PA!E69+OH!E69+WI!E69+MN!E69+IN!E69+CO!E69+IA!E69+NJ!E69+NE!E69+UT!E69+ ID!E69+WA!E69+MT!E69+SD!E69+ND!E69+AK!E69</f>
        <v>1024.1000000000001</v>
      </c>
      <c r="AE18">
        <f>IL!F69+MI!F69+NY!F69+PA!F69+OH!F69+WI!F69+MN!F69+IN!F69+CO!F69+IA!F69+NJ!F69+NE!F69+UT!F69+ ID!F69+WA!F69+MT!F69+SD!F69+ND!F69+AK!F69</f>
        <v>305.39999999999998</v>
      </c>
      <c r="AF18" t="e">
        <f>IL!B69/IL!B16+MI!B69/MI!B16+NY!B69/NY!B16+PA!B69/PA!B16+OH!B69/OH!B16+WI!B69/WI!B16+MN!B69/MN!B16+IN!B69/IN!B16+CO!B69/CO!B16+IA!B69/IA!B16+NJ!B69/NJ!B16+NE!B69/NE!B16+UT!B69/UT!B16+ ID!B69/ID!B16+WA!B69/WA!B16+MT!B69/MT!B16+SD!B69/SD!B16+ND!B69/ND!B16+AK!B69/AK!B16</f>
        <v>#DIV/0!</v>
      </c>
      <c r="AG18">
        <f>IL!C69/IL!C16+MI!C69/MI!C16+NY!C69/NY!C16+PA!C69/PA!C16+OH!C69/OH!C16+WI!C69/WI!C16+MN!C69/MN!C16+IN!C69/IN!C16+CO!C69/CO!C16+IA!C69/IA!C16+NJ!C69/NJ!C16+NE!C69/NE!C16+UT!C69/UT!C16+ ID!C69/ID!C16+WA!C69/WA!C16+MT!C69/MT!C16+SD!C69/SD!C16+ND!C69/ND!C16+AK!C69/AK!C16</f>
        <v>2822.8946422817507</v>
      </c>
      <c r="AH18">
        <f>IL!D69/IL!D16+MI!D69/MI!D16+NY!D69/NY!D16+PA!D69/PA!D16+OH!D69/OH!D16+WI!D69/WI!D16+MN!D69/MN!D16+IN!D69/IN!D16+CO!D69/CO!D16+IA!D69/IA!D16+NJ!D69/NJ!D16+NE!D69/NE!D16+UT!D69/UT!D16+ ID!D69/ID!D16+WA!D69/WA!D16+MT!D69/MT!D16+SD!D69/SD!D16+ND!D69/ND!D16+AK!D69/AK!D16</f>
        <v>812.71017396973321</v>
      </c>
      <c r="AI18">
        <f>IL!E69/IL!E16+MI!E69/MI!E16+NY!E69/NY!E16+PA!E69/PA!E16+OH!E69/OH!E16+WI!E69/WI!E16+MN!E69/MN!E16+IN!E69/IN!E16+CO!E69/CO!E16+IA!E69/IA!E16+NJ!E69/NJ!E16+NE!E69/NE!E16+UT!E69/UT!E16+ ID!E69/ID!E16+WA!E69/WA!E16+MT!E69/MT!E16+SD!E69/SD!E16+ND!E69/ND!E16+AK!E69/AK!E16</f>
        <v>134.61629423555797</v>
      </c>
      <c r="AJ18" s="34" t="e">
        <f>IL!F69/IL!F16+MI!F69/MI!F16+NY!F69/NY!F16+PA!F69/PA!F16+OH!F69/OH!F16+WI!F69/WI!F16+MN!F69/MN!F16+IN!F69/IN!F16+CO!F69/CO!F16+IA!F69/IA!F16+NJ!F69/NJ!F16+NE!F69/NE!F16+UT!F69/UT!F16+ ID!F69/ID!F16+WA!F69/WA!F16+MT!F69/MT!F16+SD!F69/SD!F16+ND!F69/ND!F16+AK!F69/AK!F16</f>
        <v>#DIV/0!</v>
      </c>
      <c r="AK18" s="34" t="e">
        <f t="shared" si="8"/>
        <v>#DIV/0!</v>
      </c>
      <c r="AL18" s="38">
        <f t="shared" si="9"/>
        <v>3.655432209704863</v>
      </c>
      <c r="AM18" s="34">
        <f t="shared" si="10"/>
        <v>6.9956057917046985</v>
      </c>
      <c r="AN18" s="34">
        <f t="shared" si="11"/>
        <v>7.6075485944367287</v>
      </c>
      <c r="AO18" s="34" t="e">
        <f t="shared" si="12"/>
        <v>#DIV/0!</v>
      </c>
      <c r="AP18" s="34" t="e">
        <f t="shared" si="13"/>
        <v>#DIV/0!</v>
      </c>
      <c r="AQ18" s="34">
        <f t="shared" si="14"/>
        <v>1.4850683117038537</v>
      </c>
      <c r="AR18" s="34">
        <f t="shared" si="15"/>
        <v>1.0122509789525214</v>
      </c>
      <c r="AS18" s="34">
        <f t="shared" si="16"/>
        <v>1.2126957668119358</v>
      </c>
      <c r="AT18" s="34" t="e">
        <f t="shared" si="17"/>
        <v>#DIV/0!</v>
      </c>
      <c r="AU18" s="28">
        <f t="shared" si="18"/>
        <v>457.68196317040139</v>
      </c>
      <c r="AV18">
        <f t="shared" si="19"/>
        <v>3770.2211104870421</v>
      </c>
      <c r="AW18">
        <f t="shared" si="20"/>
        <v>6.5803335992043506</v>
      </c>
      <c r="AX18">
        <f t="shared" si="21"/>
        <v>4.516552080363331</v>
      </c>
      <c r="AY18" s="55">
        <f t="shared" si="1"/>
        <v>0.76660497163561914</v>
      </c>
      <c r="AZ18" s="55">
        <f t="shared" si="2"/>
        <v>0.52253261812428431</v>
      </c>
    </row>
    <row r="19" spans="1:52">
      <c r="A19">
        <f>IL!A17</f>
        <v>1981</v>
      </c>
      <c r="B19" s="31">
        <f>MA!B70/MA!B17</f>
        <v>0.55555555555555547</v>
      </c>
      <c r="C19" s="31">
        <f>MA!C70/MA!C17</f>
        <v>98.245614035087726</v>
      </c>
      <c r="D19" s="31">
        <f>MA!D70/MA!D17</f>
        <v>108.89142857142856</v>
      </c>
      <c r="E19" s="31">
        <f>MA!E70/MA!E17</f>
        <v>2.2944162436548226</v>
      </c>
      <c r="F19" s="31">
        <f>MA!F70/MA!F17</f>
        <v>1.0246679316888048</v>
      </c>
      <c r="G19" s="33">
        <f>MA!B17</f>
        <v>5.4</v>
      </c>
      <c r="H19" s="37">
        <f>MA!C17</f>
        <v>6.27</v>
      </c>
      <c r="I19" s="33">
        <f>MA!D17</f>
        <v>8.75</v>
      </c>
      <c r="J19" s="33">
        <f>MA!E17</f>
        <v>9.85</v>
      </c>
      <c r="K19" s="33">
        <f>MA!F17</f>
        <v>10.54</v>
      </c>
      <c r="L19">
        <f>MA!B70+RI!B70+CT!B70+NH!B70+VT!B70+ME!B70</f>
        <v>5.4999999999999991</v>
      </c>
      <c r="M19">
        <f>MA!C70+RI!C70+CT!C70+NH!C70+VT!C70+ME!C70</f>
        <v>978.29999999999984</v>
      </c>
      <c r="N19">
        <f>MA!D70+RI!D70+CT!D70+NH!D70+VT!D70+ME!D70</f>
        <v>2298.5</v>
      </c>
      <c r="O19">
        <f>MA!E70+RI!E70+CT!E70+NH!E70+VT!E70+ME!E70</f>
        <v>81.7</v>
      </c>
      <c r="P19">
        <f>MA!F70+RI!F70+CT!F70+NH!F70+VT!F70+ME!F70</f>
        <v>62</v>
      </c>
      <c r="Q19" s="28">
        <f>MA!B70/MA!B17+RI!B70/RI!B17+CT!B70/CT!B17+NH!B70/NH!B17+VT!B70/VT!B17+ME!B70/ME!B17</f>
        <v>1.0370698324409307</v>
      </c>
      <c r="R19" s="28">
        <f>MA!C70/MA!C17+RI!C70/RI!C17+CT!C70/CT!C17+NH!C70/NH!C17+VT!C70/VT!C17+ME!C70/ME!C17</f>
        <v>153.61617888814411</v>
      </c>
      <c r="S19" s="28">
        <f>MA!D70/MA!D17+RI!D70/RI!D17+CT!D70/CT!D17+NH!D70/NH!D17+VT!D70/VT!D17+ME!D70/ME!D17</f>
        <v>261.66776136857783</v>
      </c>
      <c r="T19" s="28">
        <f>MA!E70/MA!E17+RI!E70/RI!E17+CT!E70/CT!E17+NH!E70/NH!E17+VT!E70/VT!E17+ME!E70/ME!E17</f>
        <v>8.251393147288745</v>
      </c>
      <c r="U19" s="28">
        <f>MA!F70/MA!F17+RI!F70/RI!F17+CT!F70/CT!F17+NH!F70/NH!F17+VT!F70/VT!F17+ME!F70/ME!F17</f>
        <v>5.882352941176471</v>
      </c>
      <c r="V19" s="34">
        <f t="shared" si="3"/>
        <v>5.3034037129927487</v>
      </c>
      <c r="W19" s="38">
        <f t="shared" si="4"/>
        <v>6.368469825774997</v>
      </c>
      <c r="X19" s="34">
        <f t="shared" si="5"/>
        <v>8.7840396844393744</v>
      </c>
      <c r="Y19" s="34">
        <f t="shared" si="6"/>
        <v>9.9013582969131839</v>
      </c>
      <c r="Z19" s="34">
        <f t="shared" si="7"/>
        <v>10.54</v>
      </c>
      <c r="AA19" t="e">
        <f>IL!B70+MI!B70+NY!B70+PA!B70+OH!B70+WI!B70+MN!B70+IN!B70+CO!B70+IA!B70+NJ!B70+NE!B70+UT!B70+ ID!B70+WA!B70+MT!B70+SD!B70+ND!B70+AK!B70</f>
        <v>#VALUE!</v>
      </c>
      <c r="AB19">
        <f>IL!C70+MI!C70+NY!C70+PA!C70+OH!C70+WI!C70+MN!C70+IN!C70+CO!C70+IA!C70+NJ!C70+NE!C70+UT!C70+ ID!C70+WA!C70+MT!C70+SD!C70+ND!C70+AK!C70</f>
        <v>11570.1</v>
      </c>
      <c r="AC19">
        <f>IL!D70+MI!D70+NY!D70+PA!D70+OH!D70+WI!D70+MN!D70+IN!D70+CO!D70+IA!D70+NJ!D70+NE!D70+UT!D70+ ID!D70+WA!D70+MT!D70+SD!D70+ND!D70+AK!D70</f>
        <v>6200.7000000000025</v>
      </c>
      <c r="AD19">
        <f>IL!E70+MI!E70+NY!E70+PA!E70+OH!E70+WI!E70+MN!E70+IN!E70+CO!E70+IA!E70+NJ!E70+NE!E70+UT!E70+ ID!E70+WA!E70+MT!E70+SD!E70+ND!E70+AK!E70</f>
        <v>1060.6000000000001</v>
      </c>
      <c r="AE19">
        <f>IL!F70+MI!F70+NY!F70+PA!F70+OH!F70+WI!F70+MN!F70+IN!F70+CO!F70+IA!F70+NJ!F70+NE!F70+UT!F70+ ID!F70+WA!F70+MT!F70+SD!F70+ND!F70+AK!F70</f>
        <v>399.5</v>
      </c>
      <c r="AF19" t="e">
        <f>IL!B70/IL!B17+MI!B70/MI!B17+NY!B70/NY!B17+PA!B70/PA!B17+OH!B70/OH!B17+WI!B70/WI!B17+MN!B70/MN!B17+IN!B70/IN!B17+CO!B70/CO!B17+IA!B70/IA!B17+NJ!B70/NJ!B17+NE!B70/NE!B17+UT!B70/UT!B17+ ID!B70/ID!B17+WA!B70/WA!B17+MT!B70/MT!B17+SD!B70/SD!B17+ND!B70/ND!B17+AK!B70/AK!B17</f>
        <v>#VALUE!</v>
      </c>
      <c r="AG19">
        <f>IL!C70/IL!C17+MI!C70/MI!C17+NY!C70/NY!C17+PA!C70/PA!C17+OH!C70/OH!C17+WI!C70/WI!C17+MN!C70/MN!C17+IN!C70/IN!C17+CO!C70/CO!C17+IA!C70/IA!C17+NJ!C70/NJ!C17+NE!C70/NE!C17+UT!C70/UT!C17+ ID!C70/ID!C17+WA!C70/WA!C17+MT!C70/MT!C17+SD!C70/SD!C17+ND!C70/ND!C17+AK!C70/AK!C17</f>
        <v>2717.8747246699318</v>
      </c>
      <c r="AH19">
        <f>IL!D70/IL!D17+MI!D70/MI!D17+NY!D70/NY!D17+PA!D70/PA!D17+OH!D70/OH!D17+WI!D70/WI!D17+MN!D70/MN!D17+IN!D70/IN!D17+CO!D70/CO!D17+IA!D70/IA!D17+NJ!D70/NJ!D17+NE!D70/NE!D17+UT!D70/UT!D17+ ID!D70/ID!D17+WA!D70/WA!D17+MT!D70/MT!D17+SD!D70/SD!D17+ND!D70/ND!D17+AK!D70/AK!D17</f>
        <v>721.82171593650264</v>
      </c>
      <c r="AI19">
        <f>IL!E70/IL!E17+MI!E70/MI!E17+NY!E70/NY!E17+PA!E70/PA!E17+OH!E70/OH!E17+WI!E70/WI!E17+MN!E70/MN!E17+IN!E70/IN!E17+CO!E70/CO!E17+IA!E70/IA!E17+NJ!E70/NJ!E17+NE!E70/NE!E17+UT!E70/UT!E17+ ID!E70/ID!E17+WA!E70/WA!E17+MT!E70/MT!E17+SD!E70/SD!E17+ND!E70/ND!E17+AK!E70/AK!E17</f>
        <v>131.79219082317837</v>
      </c>
      <c r="AJ19" s="34" t="e">
        <f>IL!F70/IL!F17+MI!F70/MI!F17+NY!F70/NY!F17+PA!F70/PA!F17+OH!F70/OH!F17+WI!F70/WI!F17+MN!F70/MN!F17+IN!F70/IN!F17+CO!F70/CO!F17+IA!F70/IA!F17+NJ!F70/NJ!F17+NE!F70/NE!F17+UT!F70/UT!F17+ ID!F70/ID!F17+WA!F70/WA!F17+MT!F70/MT!F17+SD!F70/SD!F17+ND!F70/ND!F17+AK!F70/AK!F17</f>
        <v>#DIV/0!</v>
      </c>
      <c r="AK19" s="34" t="e">
        <f t="shared" si="8"/>
        <v>#VALUE!</v>
      </c>
      <c r="AL19" s="38">
        <f t="shared" si="9"/>
        <v>4.2570394783023389</v>
      </c>
      <c r="AM19" s="34">
        <f t="shared" si="10"/>
        <v>8.5903483687174997</v>
      </c>
      <c r="AN19" s="34">
        <f t="shared" si="11"/>
        <v>8.0475177882350817</v>
      </c>
      <c r="AO19" s="34" t="e">
        <f t="shared" si="12"/>
        <v>#DIV/0!</v>
      </c>
      <c r="AP19" s="34" t="e">
        <f t="shared" si="13"/>
        <v>#VALUE!</v>
      </c>
      <c r="AQ19" s="34">
        <f t="shared" si="14"/>
        <v>1.4959856158803286</v>
      </c>
      <c r="AR19" s="34">
        <f t="shared" si="15"/>
        <v>1.0225475507404587</v>
      </c>
      <c r="AS19" s="34">
        <f t="shared" si="16"/>
        <v>1.2303617783098646</v>
      </c>
      <c r="AT19" s="34" t="e">
        <f t="shared" si="17"/>
        <v>#DIV/0!</v>
      </c>
      <c r="AU19" s="28">
        <f t="shared" si="18"/>
        <v>423.53533340401071</v>
      </c>
      <c r="AV19">
        <f t="shared" si="19"/>
        <v>3571.4886314296127</v>
      </c>
      <c r="AW19">
        <f t="shared" si="20"/>
        <v>7.9296807966581708</v>
      </c>
      <c r="AX19">
        <f t="shared" si="21"/>
        <v>5.2727033300011028</v>
      </c>
      <c r="AY19" s="55">
        <f t="shared" si="1"/>
        <v>0.72500467376718747</v>
      </c>
      <c r="AZ19" s="55">
        <f t="shared" si="2"/>
        <v>0.49556074976012826</v>
      </c>
    </row>
    <row r="20" spans="1:52">
      <c r="A20">
        <f>IL!A18</f>
        <v>1982</v>
      </c>
      <c r="B20" s="31">
        <f>MA!B71/MA!B18</f>
        <v>0.64102564102564108</v>
      </c>
      <c r="C20" s="31">
        <f>MA!C71/MA!C18</f>
        <v>99.769647696476966</v>
      </c>
      <c r="D20" s="31">
        <f>MA!D71/MA!D18</f>
        <v>105.34198113207546</v>
      </c>
      <c r="E20" s="31">
        <f>MA!E71/MA!E18</f>
        <v>2.3048327137546472</v>
      </c>
      <c r="F20" s="31">
        <f>MA!F71/MA!F18</f>
        <v>2.8915662650602409</v>
      </c>
      <c r="G20" s="33">
        <f>MA!B18</f>
        <v>5.46</v>
      </c>
      <c r="H20" s="37">
        <f>MA!C18</f>
        <v>7.38</v>
      </c>
      <c r="I20" s="33">
        <f>MA!D18</f>
        <v>8.48</v>
      </c>
      <c r="J20" s="33">
        <f>MA!E18</f>
        <v>10.76</v>
      </c>
      <c r="K20" s="33">
        <f>MA!F18</f>
        <v>10.79</v>
      </c>
      <c r="L20">
        <f>MA!B71+RI!B71+CT!B71+NH!B71+VT!B71+ME!B71</f>
        <v>5.8</v>
      </c>
      <c r="M20">
        <f>MA!C71+RI!C71+CT!C71+NH!C71+VT!C71+ME!C71</f>
        <v>1181.1999999999998</v>
      </c>
      <c r="N20">
        <f>MA!D71+RI!D71+CT!D71+NH!D71+VT!D71+ME!D71</f>
        <v>2094.9</v>
      </c>
      <c r="O20">
        <f>MA!E71+RI!E71+CT!E71+NH!E71+VT!E71+ME!E71</f>
        <v>92.90000000000002</v>
      </c>
      <c r="P20">
        <f>MA!F71+RI!F71+CT!F71+NH!F71+VT!F71+ME!F71</f>
        <v>95.100000000000023</v>
      </c>
      <c r="Q20" s="28">
        <f>MA!B71/MA!B18+RI!B71/RI!B18+CT!B71/CT!B18+NH!B71/NH!B18+VT!B71/VT!B18+ME!B71/ME!B18</f>
        <v>1.115460369251922</v>
      </c>
      <c r="R20" s="28">
        <f>MA!C71/MA!C18+RI!C71/RI!C18+CT!C71/CT!C18+NH!C71/NH!C18+VT!C71/VT!C18+ME!C71/ME!C18</f>
        <v>155.58285526281691</v>
      </c>
      <c r="S20" s="28">
        <f>MA!D71/MA!D18+RI!D71/RI!D18+CT!D71/CT!D18+NH!D71/NH!D18+VT!D71/VT!D18+ME!D71/ME!D18</f>
        <v>246.69551314050398</v>
      </c>
      <c r="T20" s="28">
        <f>MA!E71/MA!E18+RI!E71/RI!E18+CT!E71/CT!E18+NH!E71/NH!E18+VT!E71/VT!E18+ME!E71/ME!E18</f>
        <v>8.4815120035165918</v>
      </c>
      <c r="U20" s="28">
        <f>MA!F71/MA!F18+RI!F71/RI!F18+CT!F71/CT!F18+NH!F71/NH!F18+VT!F71/VT!F18+ME!F71/ME!F18</f>
        <v>8.8137164040778515</v>
      </c>
      <c r="V20" s="34">
        <f t="shared" si="3"/>
        <v>5.1996468542309051</v>
      </c>
      <c r="W20" s="38">
        <f t="shared" si="4"/>
        <v>7.5920961728377367</v>
      </c>
      <c r="X20" s="34">
        <f t="shared" si="5"/>
        <v>8.4918447576582476</v>
      </c>
      <c r="Y20" s="34">
        <f t="shared" si="6"/>
        <v>10.953235692112676</v>
      </c>
      <c r="Z20" s="34">
        <f t="shared" si="7"/>
        <v>10.790000000000001</v>
      </c>
      <c r="AA20">
        <f>IL!B71+MI!B71+NY!B71+PA!B71+OH!B71+WI!B71+MN!B71+IN!B71+CO!B71+IA!B71+NJ!B71+NE!B71+UT!B71+ ID!B71+WA!B71+MT!B71+SD!B71+ND!B71+AK!B71</f>
        <v>86.899999999999991</v>
      </c>
      <c r="AB20">
        <f>IL!C71+MI!C71+NY!C71+PA!C71+OH!C71+WI!C71+MN!C71+IN!C71+CO!C71+IA!C71+NJ!C71+NE!C71+UT!C71+ ID!C71+WA!C71+MT!C71+SD!C71+ND!C71+AK!C71</f>
        <v>14030.500000000004</v>
      </c>
      <c r="AC20">
        <f>IL!D71+MI!D71+NY!D71+PA!D71+OH!D71+WI!D71+MN!D71+IN!D71+CO!D71+IA!D71+NJ!D71+NE!D71+UT!D71+ ID!D71+WA!D71+MT!D71+SD!D71+ND!D71+AK!D71</f>
        <v>5473.7999999999993</v>
      </c>
      <c r="AD20">
        <f>IL!E71+MI!E71+NY!E71+PA!E71+OH!E71+WI!E71+MN!E71+IN!E71+CO!E71+IA!E71+NJ!E71+NE!E71+UT!E71+ ID!E71+WA!E71+MT!E71+SD!E71+ND!E71+AK!E71</f>
        <v>1164.2000000000003</v>
      </c>
      <c r="AE20">
        <f>IL!F71+MI!F71+NY!F71+PA!F71+OH!F71+WI!F71+MN!F71+IN!F71+CO!F71+IA!F71+NJ!F71+NE!F71+UT!F71+ ID!F71+WA!F71+MT!F71+SD!F71+ND!F71+AK!F71</f>
        <v>443.89999999999992</v>
      </c>
      <c r="AF20">
        <f>IL!B71/IL!B18+MI!B71/MI!B18+NY!B71/NY!B18+PA!B71/PA!B18+OH!B71/OH!B18+WI!B71/WI!B18+MN!B71/MN!B18+IN!B71/IN!B18+CO!B71/CO!B18+IA!B71/IA!B18+NJ!B71/NJ!B18+NE!B71/NE!B18+UT!B71/UT!B18+ ID!B71/ID!B18+WA!B71/WA!B18+MT!B71/MT!B18+SD!B71/SD!B18+ND!B71/ND!B18+AK!B71/AK!B18</f>
        <v>22.825719020841831</v>
      </c>
      <c r="AG20">
        <f>IL!C71/IL!C18+MI!C71/MI!C18+NY!C71/NY!C18+PA!C71/PA!C18+OH!C71/OH!C18+WI!C71/WI!C18+MN!C71/MN!C18+IN!C71/IN!C18+CO!C71/CO!C18+IA!C71/IA!C18+NJ!C71/NJ!C18+NE!C71/NE!C18+UT!C71/UT!C18+ ID!C71/ID!C18+WA!C71/WA!C18+MT!C71/MT!C18+SD!C71/SD!C18+ND!C71/ND!C18+AK!C71/AK!C18</f>
        <v>2746.653320364278</v>
      </c>
      <c r="AH20">
        <f>IL!D71/IL!D18+MI!D71/MI!D18+NY!D71/NY!D18+PA!D71/PA!D18+OH!D71/OH!D18+WI!D71/WI!D18+MN!D71/MN!D18+IN!D71/IN!D18+CO!D71/CO!D18+IA!D71/IA!D18+NJ!D71/NJ!D18+NE!D71/NE!D18+UT!D71/UT!D18+ ID!D71/ID!D18+WA!D71/WA!D18+MT!D71/MT!D18+SD!D71/SD!D18+ND!D71/ND!D18+AK!D71/AK!D18</f>
        <v>655.69007839590085</v>
      </c>
      <c r="AI20">
        <f>IL!E71/IL!E18+MI!E71/MI!E18+NY!E71/NY!E18+PA!E71/PA!E18+OH!E71/OH!E18+WI!E71/WI!E18+MN!E71/MN!E18+IN!E71/IN!E18+CO!E71/CO!E18+IA!E71/IA!E18+NJ!E71/NJ!E18+NE!E71/NE!E18+UT!E71/UT!E18+ ID!E71/ID!E18+WA!E71/WA!E18+MT!E71/MT!E18+SD!E71/SD!E18+ND!E71/ND!E18+AK!E71/AK!E18</f>
        <v>132.81327139172322</v>
      </c>
      <c r="AJ20" s="34" t="e">
        <f>IL!F71/IL!F18+MI!F71/MI!F18+NY!F71/NY!F18+PA!F71/PA!F18+OH!F71/OH!F18+WI!F71/WI!F18+MN!F71/MN!F18+IN!F71/IN!F18+CO!F71/CO!F18+IA!F71/IA!F18+NJ!F71/NJ!F18+NE!F71/NE!F18+UT!F71/UT!F18+ ID!F71/ID!F18+WA!F71/WA!F18+MT!F71/MT!F18+SD!F71/SD!F18+ND!F71/ND!F18+AK!F71/AK!F18</f>
        <v>#DIV/0!</v>
      </c>
      <c r="AK20" s="34">
        <f t="shared" si="8"/>
        <v>3.8071089861683163</v>
      </c>
      <c r="AL20" s="38">
        <f t="shared" si="9"/>
        <v>5.1082165688603149</v>
      </c>
      <c r="AM20" s="34">
        <f t="shared" si="10"/>
        <v>8.3481513299564654</v>
      </c>
      <c r="AN20" s="34">
        <f t="shared" si="11"/>
        <v>8.7656902642377954</v>
      </c>
      <c r="AO20" s="34" t="e">
        <f t="shared" si="12"/>
        <v>#DIV/0!</v>
      </c>
      <c r="AP20" s="34">
        <f t="shared" si="13"/>
        <v>1.3657730506591343</v>
      </c>
      <c r="AQ20" s="34">
        <f t="shared" si="14"/>
        <v>1.4862518200812296</v>
      </c>
      <c r="AR20" s="34">
        <f t="shared" si="15"/>
        <v>1.0172126045662533</v>
      </c>
      <c r="AS20" s="34">
        <f t="shared" si="16"/>
        <v>1.2495576916286459</v>
      </c>
      <c r="AT20" s="34" t="e">
        <f t="shared" si="17"/>
        <v>#DIV/0!</v>
      </c>
      <c r="AU20" s="28">
        <f t="shared" si="18"/>
        <v>410.75988040683745</v>
      </c>
      <c r="AV20">
        <f t="shared" si="19"/>
        <v>3535.1566701519023</v>
      </c>
      <c r="AW20">
        <f t="shared" si="20"/>
        <v>8.2018720929200075</v>
      </c>
      <c r="AX20">
        <f t="shared" si="21"/>
        <v>5.8465584211609771</v>
      </c>
      <c r="AY20" s="55">
        <f t="shared" si="1"/>
        <v>0.89404556836615678</v>
      </c>
      <c r="AZ20" s="55">
        <f t="shared" si="2"/>
        <v>0.61189793607717857</v>
      </c>
    </row>
    <row r="21" spans="1:52">
      <c r="A21">
        <f>IL!A19</f>
        <v>1983</v>
      </c>
      <c r="B21" s="31">
        <f>MA!B72/MA!B19</f>
        <v>0.53784860557768932</v>
      </c>
      <c r="C21" s="31">
        <f>MA!C72/MA!C19</f>
        <v>93.664215686274503</v>
      </c>
      <c r="D21" s="31">
        <f>MA!D72/MA!D19</f>
        <v>102.3002421307506</v>
      </c>
      <c r="E21" s="31">
        <f>MA!E72/MA!E19</f>
        <v>2.733624454148472</v>
      </c>
      <c r="F21" s="31">
        <f>MA!F72/MA!F19</f>
        <v>0.9293193717277487</v>
      </c>
      <c r="G21" s="33">
        <f>MA!B19</f>
        <v>5.0199999999999996</v>
      </c>
      <c r="H21" s="37">
        <f>MA!C19</f>
        <v>8.16</v>
      </c>
      <c r="I21" s="33">
        <f>MA!D19</f>
        <v>8.26</v>
      </c>
      <c r="J21" s="33">
        <f>MA!E19</f>
        <v>11.45</v>
      </c>
      <c r="K21" s="33">
        <f>MA!F19</f>
        <v>7.64</v>
      </c>
      <c r="L21">
        <f>MA!B72+RI!B72+CT!B72+NH!B72+VT!B72+ME!B72</f>
        <v>4.4000000000000004</v>
      </c>
      <c r="M21">
        <f>MA!C72+RI!C72+CT!C72+NH!C72+VT!C72+ME!C72</f>
        <v>1229.4000000000001</v>
      </c>
      <c r="N21">
        <f>MA!D72+RI!D72+CT!D72+NH!D72+VT!D72+ME!D72</f>
        <v>1823</v>
      </c>
      <c r="O21">
        <f>MA!E72+RI!E72+CT!E72+NH!E72+VT!E72+ME!E72</f>
        <v>115</v>
      </c>
      <c r="P21">
        <f>MA!F72+RI!F72+CT!F72+NH!F72+VT!F72+ME!F72</f>
        <v>46.7</v>
      </c>
      <c r="Q21" s="28">
        <f>MA!B72/MA!B19+RI!B72/RI!B19+CT!B72/CT!B19+NH!B72/NH!B19+VT!B72/VT!B19+ME!B72/ME!B19</f>
        <v>0.92477059027367281</v>
      </c>
      <c r="R21" s="28">
        <f>MA!C72/MA!C19+RI!C72/RI!C19+CT!C72/CT!C19+NH!C72/NH!C19+VT!C72/VT!C19+ME!C72/ME!C19</f>
        <v>145.89941001520128</v>
      </c>
      <c r="S21" s="28">
        <f>MA!D72/MA!D19+RI!D72/RI!D19+CT!D72/CT!D19+NH!D72/NH!D19+VT!D72/VT!D19+ME!D72/ME!D19</f>
        <v>221.4035967428664</v>
      </c>
      <c r="T21" s="28">
        <f>MA!E72/MA!E19+RI!E72/RI!E19+CT!E72/CT!E19+NH!E72/NH!E19+VT!E72/VT!E19+ME!E72/ME!E19</f>
        <v>10.07083941442017</v>
      </c>
      <c r="U21" s="28">
        <f>MA!F72/MA!F19+RI!F72/RI!F19+CT!F72/CT!F19+NH!F72/NH!F19+VT!F72/VT!F19+ME!F72/ME!F19</f>
        <v>6.337873750345115</v>
      </c>
      <c r="V21" s="34">
        <f t="shared" si="3"/>
        <v>4.757936775106443</v>
      </c>
      <c r="W21" s="38">
        <f t="shared" si="4"/>
        <v>8.4263534710106693</v>
      </c>
      <c r="X21" s="34">
        <f t="shared" si="5"/>
        <v>8.233831910676658</v>
      </c>
      <c r="Y21" s="34">
        <f t="shared" si="6"/>
        <v>11.419107709664651</v>
      </c>
      <c r="Z21" s="34">
        <f t="shared" si="7"/>
        <v>7.3684017447423997</v>
      </c>
      <c r="AA21" t="e">
        <f>IL!B72+MI!B72+NY!B72+PA!B72+OH!B72+WI!B72+MN!B72+IN!B72+CO!B72+IA!B72+NJ!B72+NE!B72+UT!B72+ ID!B72+WA!B72+MT!B72+SD!B72+ND!B72+AK!B72</f>
        <v>#VALUE!</v>
      </c>
      <c r="AB21">
        <f>IL!C72+MI!C72+NY!C72+PA!C72+OH!C72+WI!C72+MN!C72+IN!C72+CO!C72+IA!C72+NJ!C72+NE!C72+UT!C72+ ID!C72+WA!C72+MT!C72+SD!C72+ND!C72+AK!C72</f>
        <v>15509.899999999998</v>
      </c>
      <c r="AC21">
        <f>IL!D72+MI!D72+NY!D72+PA!D72+OH!D72+WI!D72+MN!D72+IN!D72+CO!D72+IA!D72+NJ!D72+NE!D72+UT!D72+ ID!D72+WA!D72+MT!D72+SD!D72+ND!D72+AK!D72</f>
        <v>4474.6000000000004</v>
      </c>
      <c r="AD21">
        <f>IL!E72+MI!E72+NY!E72+PA!E72+OH!E72+WI!E72+MN!E72+IN!E72+CO!E72+IA!E72+NJ!E72+NE!E72+UT!E72+ ID!E72+WA!E72+MT!E72+SD!E72+ND!E72+AK!E72</f>
        <v>1421.9999999999998</v>
      </c>
      <c r="AE21">
        <f>IL!F72+MI!F72+NY!F72+PA!F72+OH!F72+WI!F72+MN!F72+IN!F72+CO!F72+IA!F72+NJ!F72+NE!F72+UT!F72+ ID!F72+WA!F72+MT!F72+SD!F72+ND!F72+AK!F72</f>
        <v>248.19999999999993</v>
      </c>
      <c r="AF21" t="e">
        <f>IL!B72/IL!B19+MI!B72/MI!B19+NY!B72/NY!B19+PA!B72/PA!B19+OH!B72/OH!B19+WI!B72/WI!B19+MN!B72/MN!B19+IN!B72/IN!B19+CO!B72/CO!B19+IA!B72/IA!B19+NJ!B72/NJ!B19+NE!B72/NE!B19+UT!B72/UT!B19+ ID!B72/ID!B19+WA!B72/WA!B19+MT!B72/MT!B19+SD!B72/SD!B19+ND!B72/ND!B19+AK!B72/AK!B19</f>
        <v>#VALUE!</v>
      </c>
      <c r="AG21">
        <f>IL!C72/IL!C19+MI!C72/MI!C19+NY!C72/NY!C19+PA!C72/PA!C19+OH!C72/OH!C19+WI!C72/WI!C19+MN!C72/MN!C19+IN!C72/IN!C19+CO!C72/CO!C19+IA!C72/IA!C19+NJ!C72/NJ!C19+NE!C72/NE!C19+UT!C72/UT!C19+ ID!C72/ID!C19+WA!C72/WA!C19+MT!C72/MT!C19+SD!C72/SD!C19+ND!C72/ND!C19+AK!C72/AK!C19</f>
        <v>2594.4844784176439</v>
      </c>
      <c r="AH21">
        <f>IL!D72/IL!D19+MI!D72/MI!D19+NY!D72/NY!D19+PA!D72/PA!D19+OH!D72/OH!D19+WI!D72/WI!D19+MN!D72/MN!D19+IN!D72/IN!D19+CO!D72/CO!D19+IA!D72/IA!D19+NJ!D72/NJ!D19+NE!D72/NE!D19+UT!D72/UT!D19+ ID!D72/ID!D19+WA!D72/WA!D19+MT!D72/MT!D19+SD!D72/SD!D19+ND!D72/ND!D19+AK!D72/AK!D19</f>
        <v>551.18781040070098</v>
      </c>
      <c r="AI21">
        <f>IL!E72/IL!E19+MI!E72/MI!E19+NY!E72/NY!E19+PA!E72/PA!E19+OH!E72/OH!E19+WI!E72/WI!E19+MN!E72/MN!E19+IN!E72/IN!E19+CO!E72/CO!E19+IA!E72/IA!E19+NJ!E72/NJ!E19+NE!E72/NE!E19+UT!E72/UT!E19+ ID!E72/ID!E19+WA!E72/WA!E19+MT!E72/MT!E19+SD!E72/SD!E19+ND!E72/ND!E19+AK!E72/AK!E19</f>
        <v>158.49401052103991</v>
      </c>
      <c r="AJ21" s="34">
        <f>IL!F72/IL!F19+MI!F72/MI!F19+NY!F72/NY!F19+PA!F72/PA!F19+OH!F72/OH!F19+WI!F72/WI!F19+MN!F72/MN!F19+IN!F72/IN!F19+CO!F72/CO!F19+IA!F72/IA!F19+NJ!F72/NJ!F19+NE!F72/NE!F19+UT!F72/UT!F19+ ID!F72/ID!F19+WA!F72/WA!F19+MT!F72/MT!F19+SD!F72/SD!F19+ND!F72/ND!F19+AK!F72/AK!F19</f>
        <v>31.883799548182658</v>
      </c>
      <c r="AK21" s="34" t="e">
        <f t="shared" si="8"/>
        <v>#VALUE!</v>
      </c>
      <c r="AL21" s="38">
        <f t="shared" si="9"/>
        <v>5.9780276694734233</v>
      </c>
      <c r="AM21" s="34">
        <f t="shared" si="10"/>
        <v>8.1181040573939178</v>
      </c>
      <c r="AN21" s="34">
        <f t="shared" si="11"/>
        <v>8.9719478693564305</v>
      </c>
      <c r="AO21" s="34">
        <f t="shared" si="12"/>
        <v>7.7845176395906384</v>
      </c>
      <c r="AP21" s="34" t="e">
        <f t="shared" si="13"/>
        <v>#VALUE!</v>
      </c>
      <c r="AQ21" s="34">
        <f t="shared" si="14"/>
        <v>1.4095541099683313</v>
      </c>
      <c r="AR21" s="34">
        <f t="shared" si="15"/>
        <v>1.0142555272098706</v>
      </c>
      <c r="AS21" s="34">
        <f t="shared" si="16"/>
        <v>1.2727568055390137</v>
      </c>
      <c r="AT21" s="34">
        <f t="shared" si="17"/>
        <v>0.94654570596231302</v>
      </c>
      <c r="AU21" s="28">
        <f t="shared" si="18"/>
        <v>377.37384617248784</v>
      </c>
      <c r="AV21">
        <f t="shared" si="19"/>
        <v>3304.1662993393848</v>
      </c>
      <c r="AW21">
        <f t="shared" si="20"/>
        <v>8.3932684581227264</v>
      </c>
      <c r="AX21">
        <f t="shared" si="21"/>
        <v>6.4786388034645492</v>
      </c>
      <c r="AY21" s="55">
        <f t="shared" si="1"/>
        <v>1.0233817695603395</v>
      </c>
      <c r="AZ21" s="55">
        <f t="shared" si="2"/>
        <v>0.73638224235727479</v>
      </c>
    </row>
    <row r="22" spans="1:52">
      <c r="A22">
        <f>IL!A20</f>
        <v>1984</v>
      </c>
      <c r="B22" s="31">
        <f>MA!B73/MA!B20</f>
        <v>1.0294117647058825</v>
      </c>
      <c r="C22" s="31">
        <f>MA!C73/MA!C20</f>
        <v>99.137254901960773</v>
      </c>
      <c r="D22" s="31">
        <f>MA!D73/MA!D20</f>
        <v>120.30769230769232</v>
      </c>
      <c r="E22" s="31">
        <f>MA!E73/MA!E20</f>
        <v>2.772887323943662</v>
      </c>
      <c r="F22" s="31">
        <f>MA!F73/MA!F20</f>
        <v>3.8778054862842897</v>
      </c>
      <c r="G22" s="33">
        <f>MA!B20</f>
        <v>4.76</v>
      </c>
      <c r="H22" s="37">
        <f>MA!C20</f>
        <v>7.65</v>
      </c>
      <c r="I22" s="33">
        <f>MA!D20</f>
        <v>8.4499999999999993</v>
      </c>
      <c r="J22" s="33">
        <f>MA!E20</f>
        <v>11.36</v>
      </c>
      <c r="K22" s="33">
        <f>MA!F20</f>
        <v>8.02</v>
      </c>
      <c r="L22">
        <f>MA!B73+RI!B73+CT!B73+NH!B73+VT!B73+ME!B73</f>
        <v>7.8000000000000007</v>
      </c>
      <c r="M22">
        <f>MA!C73+RI!C73+CT!C73+NH!C73+VT!C73+ME!C73</f>
        <v>1208.5000000000002</v>
      </c>
      <c r="N22">
        <f>MA!D73+RI!D73+CT!D73+NH!D73+VT!D73+ME!D73</f>
        <v>2190.3000000000002</v>
      </c>
      <c r="O22">
        <f>MA!E73+RI!E73+CT!E73+NH!E73+VT!E73+ME!E73</f>
        <v>107.5</v>
      </c>
      <c r="P22">
        <f>MA!F73+RI!F73+CT!F73+NH!F73+VT!F73+ME!F73</f>
        <v>158.69999999999999</v>
      </c>
      <c r="Q22" s="28">
        <f>MA!B73/MA!B20+RI!B73/RI!B20+CT!B73/CT!B20+NH!B73/NH!B20+VT!B73/VT!B20+ME!B73/ME!B20</f>
        <v>1.6303794244970717</v>
      </c>
      <c r="R22" s="28">
        <f>MA!C73/MA!C20+RI!C73/RI!C20+CT!C73/CT!C20+NH!C73/NH!C20+VT!C73/VT!C20+ME!C73/ME!C20</f>
        <v>155.27183296510998</v>
      </c>
      <c r="S22" s="28">
        <f>MA!D73/MA!D20+RI!D73/RI!D20+CT!D73/CT!D20+NH!D73/NH!D20+VT!D73/VT!D20+ME!D73/ME!D20</f>
        <v>260.42298528938971</v>
      </c>
      <c r="T22" s="28">
        <f>MA!E73/MA!E20+RI!E73/RI!E20+CT!E73/CT!E20+NH!E73/NH!E20+VT!E73/VT!E20+ME!E73/ME!E20</f>
        <v>9.3506055674736412</v>
      </c>
      <c r="U22" s="28">
        <f>MA!F73/MA!F20+RI!F73/RI!F20+CT!F73/CT!F20+NH!F73/NH!F20+VT!F73/VT!F20+ME!F73/ME!F20</f>
        <v>18.556374297359465</v>
      </c>
      <c r="V22" s="34">
        <f t="shared" si="3"/>
        <v>4.7841624365482236</v>
      </c>
      <c r="W22" s="38">
        <f t="shared" si="4"/>
        <v>7.7831244529170567</v>
      </c>
      <c r="X22" s="34">
        <f t="shared" si="5"/>
        <v>8.4105479305756141</v>
      </c>
      <c r="Y22" s="34">
        <f t="shared" si="6"/>
        <v>11.496581608996742</v>
      </c>
      <c r="Z22" s="34">
        <f t="shared" si="7"/>
        <v>8.5523172499588291</v>
      </c>
      <c r="AA22" t="e">
        <f>IL!B73+MI!B73+NY!B73+PA!B73+OH!B73+WI!B73+MN!B73+IN!B73+CO!B73+IA!B73+NJ!B73+NE!B73+UT!B73+ ID!B73+WA!B73+MT!B73+SD!B73+ND!B73+AK!B73</f>
        <v>#VALUE!</v>
      </c>
      <c r="AB22">
        <f>IL!C73+MI!C73+NY!C73+PA!C73+OH!C73+WI!C73+MN!C73+IN!C73+CO!C73+IA!C73+NJ!C73+NE!C73+UT!C73+ ID!C73+WA!C73+MT!C73+SD!C73+ND!C73+AK!C73</f>
        <v>16345</v>
      </c>
      <c r="AC22">
        <f>IL!D73+MI!D73+NY!D73+PA!D73+OH!D73+WI!D73+MN!D73+IN!D73+CO!D73+IA!D73+NJ!D73+NE!D73+UT!D73+ ID!D73+WA!D73+MT!D73+SD!D73+ND!D73+AK!D73</f>
        <v>5387.0999999999995</v>
      </c>
      <c r="AD22">
        <f>IL!E73+MI!E73+NY!E73+PA!E73+OH!E73+WI!E73+MN!E73+IN!E73+CO!E73+IA!E73+NJ!E73+NE!E73+UT!E73+ ID!E73+WA!E73+MT!E73+SD!E73+ND!E73+AK!E73</f>
        <v>1147.4000000000001</v>
      </c>
      <c r="AE22">
        <f>IL!F73+MI!F73+NY!F73+PA!F73+OH!F73+WI!F73+MN!F73+IN!F73+CO!F73+IA!F73+NJ!F73+NE!F73+UT!F73+ ID!F73+WA!F73+MT!F73+SD!F73+ND!F73+AK!F73</f>
        <v>558.70000000000016</v>
      </c>
      <c r="AF22" t="e">
        <f>IL!B73/IL!B20+MI!B73/MI!B20+NY!B73/NY!B20+PA!B73/PA!B20+OH!B73/OH!B20+WI!B73/WI!B20+MN!B73/MN!B20+IN!B73/IN!B20+CO!B73/CO!B20+IA!B73/IA!B20+NJ!B73/NJ!B20+NE!B73/NE!B20+UT!B73/UT!B20+ ID!B73/ID!B20+WA!B73/WA!B20+MT!B73/MT!B20+SD!B73/SD!B20+ND!B73/ND!B20+AK!B73/AK!B20</f>
        <v>#VALUE!</v>
      </c>
      <c r="AG22">
        <f>IL!C73/IL!C20+MI!C73/MI!C20+NY!C73/NY!C20+PA!C73/PA!C20+OH!C73/OH!C20+WI!C73/WI!C20+MN!C73/MN!C20+IN!C73/IN!C20+CO!C73/CO!C20+IA!C73/IA!C20+NJ!C73/NJ!C20+NE!C73/NE!C20+UT!C73/UT!C20+ ID!C73/ID!C20+WA!C73/WA!C20+MT!C73/MT!C20+SD!C73/SD!C20+ND!C73/ND!C20+AK!C73/AK!C20</f>
        <v>2723.7469935335212</v>
      </c>
      <c r="AH22">
        <f>IL!D73/IL!D20+MI!D73/MI!D20+NY!D73/NY!D20+PA!D73/PA!D20+OH!D73/OH!D20+WI!D73/WI!D20+MN!D73/MN!D20+IN!D73/IN!D20+CO!D73/CO!D20+IA!D73/IA!D20+NJ!D73/NJ!D20+NE!D73/NE!D20+UT!D73/UT!D20+ ID!D73/ID!D20+WA!D73/WA!D20+MT!D73/MT!D20+SD!D73/SD!D20+ND!D73/ND!D20+AK!D73/AK!D20</f>
        <v>652.81859329131635</v>
      </c>
      <c r="AI22">
        <f>IL!E73/IL!E20+MI!E73/MI!E20+NY!E73/NY!E20+PA!E73/PA!E20+OH!E73/OH!E20+WI!E73/WI!E20+MN!E73/MN!E20+IN!E73/IN!E20+CO!E73/CO!E20+IA!E73/IA!E20+NJ!E73/NJ!E20+NE!E73/NE!E20+UT!E73/UT!E20+ ID!E73/ID!E20+WA!E73/WA!E20+MT!E73/MT!E20+SD!E73/SD!E20+ND!E73/ND!E20+AK!E73/AK!E20</f>
        <v>127.28067809451437</v>
      </c>
      <c r="AJ22" s="34">
        <f>IL!F73/IL!F20+MI!F73/MI!F20+NY!F73/NY!F20+PA!F73/PA!F20+OH!F73/OH!F20+WI!F73/WI!F20+MN!F73/MN!F20+IN!F73/IN!F20+CO!F73/CO!F20+IA!F73/IA!F20+NJ!F73/NJ!F20+NE!F73/NE!F20+UT!F73/UT!F20+ ID!F73/ID!F20+WA!F73/WA!F20+MT!F73/MT!F20+SD!F73/SD!F20+ND!F73/ND!F20+AK!F73/AK!F20</f>
        <v>63.735207985284838</v>
      </c>
      <c r="AK22" s="34" t="e">
        <f t="shared" si="8"/>
        <v>#VALUE!</v>
      </c>
      <c r="AL22" s="38">
        <f t="shared" si="9"/>
        <v>6.0009244760269036</v>
      </c>
      <c r="AM22" s="34">
        <f t="shared" si="10"/>
        <v>8.2520627558106927</v>
      </c>
      <c r="AN22" s="34">
        <f t="shared" si="11"/>
        <v>9.0147225578730747</v>
      </c>
      <c r="AO22" s="34">
        <f t="shared" si="12"/>
        <v>8.76595554734822</v>
      </c>
      <c r="AP22" s="34" t="e">
        <f t="shared" si="13"/>
        <v>#VALUE!</v>
      </c>
      <c r="AQ22" s="34">
        <f t="shared" si="14"/>
        <v>1.2969875698335922</v>
      </c>
      <c r="AR22" s="34">
        <f t="shared" si="15"/>
        <v>1.019205522237858</v>
      </c>
      <c r="AS22" s="34">
        <f t="shared" si="16"/>
        <v>1.2753117508820189</v>
      </c>
      <c r="AT22" s="34">
        <f t="shared" si="17"/>
        <v>0.97562863555085921</v>
      </c>
      <c r="AU22" s="28">
        <f t="shared" si="18"/>
        <v>425.04542382197332</v>
      </c>
      <c r="AV22">
        <f t="shared" si="19"/>
        <v>3503.8462649193521</v>
      </c>
      <c r="AW22">
        <f t="shared" si="20"/>
        <v>8.2492359721736097</v>
      </c>
      <c r="AX22">
        <f t="shared" si="21"/>
        <v>6.5298241618276647</v>
      </c>
      <c r="AY22" s="55">
        <f t="shared" si="1"/>
        <v>0.92540040401201107</v>
      </c>
      <c r="AZ22" s="55">
        <f t="shared" si="2"/>
        <v>0.72720296168389542</v>
      </c>
    </row>
    <row r="23" spans="1:52">
      <c r="A23">
        <f>IL!A21</f>
        <v>1985</v>
      </c>
      <c r="B23" s="31">
        <f>MA!B74/MA!B21</f>
        <v>0.70615034168564927</v>
      </c>
      <c r="C23" s="31">
        <f>MA!C74/MA!C21</f>
        <v>100.09150326797386</v>
      </c>
      <c r="D23" s="31">
        <f>MA!D74/MA!D21</f>
        <v>116.88888888888889</v>
      </c>
      <c r="E23" s="31">
        <f>MA!E74/MA!E21</f>
        <v>3.2983377077865268</v>
      </c>
      <c r="F23" s="31">
        <f>MA!F74/MA!F21</f>
        <v>3.2772020725388602</v>
      </c>
      <c r="G23" s="33">
        <f>MA!B21</f>
        <v>4.3899999999999997</v>
      </c>
      <c r="H23" s="37">
        <f>MA!C21</f>
        <v>7.65</v>
      </c>
      <c r="I23" s="33">
        <f>MA!D21</f>
        <v>8.1</v>
      </c>
      <c r="J23" s="33">
        <f>MA!E21</f>
        <v>11.43</v>
      </c>
      <c r="K23" s="33">
        <f>MA!F21</f>
        <v>7.72</v>
      </c>
      <c r="L23">
        <f>MA!B74+RI!B74+CT!B74+NH!B74+VT!B74+ME!B74</f>
        <v>6.5</v>
      </c>
      <c r="M23">
        <f>MA!C74+RI!C74+CT!C74+NH!C74+VT!C74+ME!C74</f>
        <v>1230.9999999999998</v>
      </c>
      <c r="N23">
        <f>MA!D74+RI!D74+CT!D74+NH!D74+VT!D74+ME!D74</f>
        <v>2171.3999999999996</v>
      </c>
      <c r="O23">
        <f>MA!E74+RI!E74+CT!E74+NH!E74+VT!E74+ME!E74</f>
        <v>128.30000000000001</v>
      </c>
      <c r="P23">
        <f>MA!F74+RI!F74+CT!F74+NH!F74+VT!F74+ME!F74</f>
        <v>169.1</v>
      </c>
      <c r="Q23" s="28">
        <f>MA!B74/MA!B21+RI!B74/RI!B21+CT!B74/CT!B21+NH!B74/NH!B21+VT!B74/VT!B21+ME!B74/ME!B21</f>
        <v>1.4516884791857072</v>
      </c>
      <c r="R23" s="28">
        <f>MA!C74/MA!C21+RI!C74/RI!C21+CT!C74/CT!C21+NH!C74/NH!C21+VT!C74/VT!C21+ME!C74/ME!C21</f>
        <v>156.15145898225001</v>
      </c>
      <c r="S23" s="28">
        <f>MA!D74/MA!D21+RI!D74/RI!D21+CT!D74/CT!D21+NH!D74/NH!D21+VT!D74/VT!D21+ME!D74/ME!D21</f>
        <v>269.88641468875556</v>
      </c>
      <c r="T23" s="28">
        <f>MA!E74/MA!E21+RI!E74/RI!E21+CT!E74/CT!E21+NH!E74/NH!E21+VT!E74/VT!E21+ME!E74/ME!E21</f>
        <v>11.402976586924709</v>
      </c>
      <c r="U23" s="28">
        <f>MA!F74/MA!F21+RI!F74/RI!F21+CT!F74/CT!F21+NH!F74/NH!F21+VT!F74/VT!F21+ME!F74/ME!F21</f>
        <v>20.370214302082175</v>
      </c>
      <c r="V23" s="34">
        <f t="shared" si="3"/>
        <v>4.477544661404238</v>
      </c>
      <c r="W23" s="38">
        <f t="shared" si="4"/>
        <v>7.8833717470416307</v>
      </c>
      <c r="X23" s="34">
        <f t="shared" si="5"/>
        <v>8.0456068991251382</v>
      </c>
      <c r="Y23" s="34">
        <f t="shared" si="6"/>
        <v>11.251448165483035</v>
      </c>
      <c r="Z23" s="34">
        <f t="shared" si="7"/>
        <v>8.3013363282444779</v>
      </c>
      <c r="AA23" t="e">
        <f>IL!B74+MI!B74+NY!B74+PA!B74+OH!B74+WI!B74+MN!B74+IN!B74+CO!B74+IA!B74+NJ!B74+NE!B74+UT!B74+ ID!B74+WA!B74+MT!B74+SD!B74+ND!B74+AK!B74</f>
        <v>#VALUE!</v>
      </c>
      <c r="AB23">
        <f>IL!C74+MI!C74+NY!C74+PA!C74+OH!C74+WI!C74+MN!C74+IN!C74+CO!C74+IA!C74+NJ!C74+NE!C74+UT!C74+ ID!C74+WA!C74+MT!C74+SD!C74+ND!C74+AK!C74</f>
        <v>15965.399999999998</v>
      </c>
      <c r="AC23">
        <f>IL!D74+MI!D74+NY!D74+PA!D74+OH!D74+WI!D74+MN!D74+IN!D74+CO!D74+IA!D74+NJ!D74+NE!D74+UT!D74+ ID!D74+WA!D74+MT!D74+SD!D74+ND!D74+AK!D74</f>
        <v>5293.9000000000005</v>
      </c>
      <c r="AD23">
        <f>IL!E74+MI!E74+NY!E74+PA!E74+OH!E74+WI!E74+MN!E74+IN!E74+CO!E74+IA!E74+NJ!E74+NE!E74+UT!E74+ ID!E74+WA!E74+MT!E74+SD!E74+ND!E74+AK!E74</f>
        <v>1146.4999999999998</v>
      </c>
      <c r="AE23">
        <f>IL!F74+MI!F74+NY!F74+PA!F74+OH!F74+WI!F74+MN!F74+IN!F74+CO!F74+IA!F74+NJ!F74+NE!F74+UT!F74+ ID!F74+WA!F74+MT!F74+SD!F74+ND!F74+AK!F74</f>
        <v>484.00000000000011</v>
      </c>
      <c r="AF23" t="e">
        <f>IL!B74/IL!B21+MI!B74/MI!B21+NY!B74/NY!B21+PA!B74/PA!B21+OH!B74/OH!B21+WI!B74/WI!B21+MN!B74/MN!B21+IN!B74/IN!B21+CO!B74/CO!B21+IA!B74/IA!B21+NJ!B74/NJ!B21+NE!B74/NE!B21+UT!B74/UT!B21+ ID!B74/ID!B21+WA!B74/WA!B21+MT!B74/MT!B21+SD!B74/SD!B21+ND!B74/ND!B21+AK!B74/AK!B21</f>
        <v>#VALUE!</v>
      </c>
      <c r="AG23">
        <f>IL!C74/IL!C21+MI!C74/MI!C21+NY!C74/NY!C21+PA!C74/PA!C21+OH!C74/OH!C21+WI!C74/WI!C21+MN!C74/MN!C21+IN!C74/IN!C21+CO!C74/CO!C21+IA!C74/IA!C21+NJ!C74/NJ!C21+NE!C74/NE!C21+UT!C74/UT!C21+ ID!C74/ID!C21+WA!C74/WA!C21+MT!C74/MT!C21+SD!C74/SD!C21+ND!C74/ND!C21+AK!C74/AK!C21</f>
        <v>2639.1721874403693</v>
      </c>
      <c r="AH23">
        <f>IL!D74/IL!D21+MI!D74/MI!D21+NY!D74/NY!D21+PA!D74/PA!D21+OH!D74/OH!D21+WI!D74/WI!D21+MN!D74/MN!D21+IN!D74/IN!D21+CO!D74/CO!D21+IA!D74/IA!D21+NJ!D74/NJ!D21+NE!D74/NE!D21+UT!D74/UT!D21+ ID!D74/ID!D21+WA!D74/WA!D21+MT!D74/MT!D21+SD!D74/SD!D21+ND!D74/ND!D21+AK!D74/AK!D21</f>
        <v>667.19993826367988</v>
      </c>
      <c r="AI23">
        <f>IL!E74/IL!E21+MI!E74/MI!E21+NY!E74/NY!E21+PA!E74/PA!E21+OH!E74/OH!E21+WI!E74/WI!E21+MN!E74/MN!E21+IN!E74/IN!E21+CO!E74/CO!E21+IA!E74/IA!E21+NJ!E74/NJ!E21+NE!E74/NE!E21+UT!E74/UT!E21+ ID!E74/ID!E21+WA!E74/WA!E21+MT!E74/MT!E21+SD!E74/SD!E21+ND!E74/ND!E21+AK!E74/AK!E21</f>
        <v>129.99743756654746</v>
      </c>
      <c r="AJ23" s="34">
        <f>IL!F74/IL!F21+MI!F74/MI!F21+NY!F74/NY!F21+PA!F74/PA!F21+OH!F74/OH!F21+WI!F74/WI!F21+MN!F74/MN!F21+IN!F74/IN!F21+CO!F74/CO!F21+IA!F74/IA!F21+NJ!F74/NJ!F21+NE!F74/NE!F21+UT!F74/UT!F21+ ID!F74/ID!F21+WA!F74/WA!F21+MT!F74/MT!F21+SD!F74/SD!F21+ND!F74/ND!F21+AK!F74/AK!F21</f>
        <v>57.124696997559703</v>
      </c>
      <c r="AK23" s="34" t="e">
        <f t="shared" si="8"/>
        <v>#VALUE!</v>
      </c>
      <c r="AL23" s="38">
        <f t="shared" si="9"/>
        <v>6.0493968813320285</v>
      </c>
      <c r="AM23" s="34">
        <f t="shared" si="10"/>
        <v>7.9345031322647275</v>
      </c>
      <c r="AN23" s="34">
        <f t="shared" si="11"/>
        <v>8.8194046087492364</v>
      </c>
      <c r="AO23" s="34">
        <f t="shared" si="12"/>
        <v>8.4726926432655922</v>
      </c>
      <c r="AP23" s="34" t="e">
        <f t="shared" si="13"/>
        <v>#VALUE!</v>
      </c>
      <c r="AQ23" s="34">
        <f t="shared" si="14"/>
        <v>1.303166563822107</v>
      </c>
      <c r="AR23" s="34">
        <f t="shared" si="15"/>
        <v>1.014002611758841</v>
      </c>
      <c r="AS23" s="34">
        <f t="shared" si="16"/>
        <v>1.2757605149809212</v>
      </c>
      <c r="AT23" s="34">
        <f t="shared" si="17"/>
        <v>0.97977545955743894</v>
      </c>
      <c r="AU23" s="28">
        <f t="shared" si="18"/>
        <v>437.44085025793026</v>
      </c>
      <c r="AV23">
        <f t="shared" si="19"/>
        <v>3436.3695632705967</v>
      </c>
      <c r="AW23">
        <f t="shared" si="20"/>
        <v>8.0712626585244092</v>
      </c>
      <c r="AX23">
        <f t="shared" si="21"/>
        <v>6.520195103426266</v>
      </c>
      <c r="AY23" s="55">
        <f t="shared" si="1"/>
        <v>0.97983556068329059</v>
      </c>
      <c r="AZ23" s="55">
        <f t="shared" si="2"/>
        <v>0.7624165975475975</v>
      </c>
    </row>
    <row r="24" spans="1:52">
      <c r="A24">
        <f>IL!A22</f>
        <v>1986</v>
      </c>
      <c r="B24" s="31">
        <f>MA!B75/MA!B22</f>
        <v>0.4295942720763723</v>
      </c>
      <c r="C24" s="31">
        <f>MA!C75/MA!C22</f>
        <v>104.89626556016597</v>
      </c>
      <c r="D24" s="31">
        <f>MA!D75/MA!D22</f>
        <v>120</v>
      </c>
      <c r="E24" s="31">
        <f>MA!E75/MA!E22</f>
        <v>3.6625971143174252</v>
      </c>
      <c r="F24" s="31">
        <f>MA!F75/MA!F22</f>
        <v>2.831858407079646</v>
      </c>
      <c r="G24" s="33">
        <f>MA!B22</f>
        <v>4.1900000000000004</v>
      </c>
      <c r="H24" s="37">
        <f>MA!C22</f>
        <v>7.23</v>
      </c>
      <c r="I24" s="33">
        <f>MA!D22</f>
        <v>6.22</v>
      </c>
      <c r="J24" s="33">
        <f>MA!E22</f>
        <v>9.01</v>
      </c>
      <c r="K24" s="33">
        <f>MA!F22</f>
        <v>5.65</v>
      </c>
      <c r="L24">
        <f>MA!B75+RI!B75+CT!B75+NH!B75+VT!B75+ME!B75</f>
        <v>4.9000000000000004</v>
      </c>
      <c r="M24">
        <f>MA!C75+RI!C75+CT!C75+NH!C75+VT!C75+ME!C75</f>
        <v>1239.0999999999999</v>
      </c>
      <c r="N24">
        <f>MA!D75+RI!D75+CT!D75+NH!D75+VT!D75+ME!D75</f>
        <v>1789.2000000000003</v>
      </c>
      <c r="O24">
        <f>MA!E75+RI!E75+CT!E75+NH!E75+VT!E75+ME!E75</f>
        <v>122.2</v>
      </c>
      <c r="P24">
        <f>MA!F75+RI!F75+CT!F75+NH!F75+VT!F75+ME!F75</f>
        <v>84.5</v>
      </c>
      <c r="Q24" s="28">
        <f>MA!B75/MA!B22+RI!B75/RI!B22+CT!B75/CT!B22+NH!B75/NH!B22+VT!B75/VT!B22+ME!B75/ME!B22</f>
        <v>1.1507991777871673</v>
      </c>
      <c r="R24" s="28">
        <f>MA!C75/MA!C22+RI!C75/RI!C22+CT!C75/CT!C22+NH!C75/NH!C22+VT!C75/VT!C22+ME!C75/ME!C22</f>
        <v>165.00125492503784</v>
      </c>
      <c r="S24" s="28">
        <f>MA!D75/MA!D22+RI!D75/RI!D22+CT!D75/CT!D22+NH!D75/NH!D22+VT!D75/VT!D22+ME!D75/ME!D22</f>
        <v>284.60909328073643</v>
      </c>
      <c r="T24" s="28">
        <f>MA!E75/MA!E22+RI!E75/RI!E22+CT!E75/CT!E22+NH!E75/NH!E22+VT!E75/VT!E22+ME!E75/ME!E22</f>
        <v>12.414827844553372</v>
      </c>
      <c r="U24" s="28">
        <f>MA!F75/MA!F22+RI!F75/RI!F22+CT!F75/CT!F22+NH!F75/NH!F22+VT!F75/VT!F22+ME!F75/ME!F22</f>
        <v>13.349297239322379</v>
      </c>
      <c r="V24" s="34">
        <f t="shared" si="3"/>
        <v>4.2579105847312508</v>
      </c>
      <c r="W24" s="38">
        <f t="shared" si="4"/>
        <v>7.5096398543328577</v>
      </c>
      <c r="X24" s="34">
        <f t="shared" si="5"/>
        <v>6.2865173398909846</v>
      </c>
      <c r="Y24" s="34">
        <f t="shared" si="6"/>
        <v>9.8430684283400307</v>
      </c>
      <c r="Z24" s="34">
        <f t="shared" si="7"/>
        <v>6.3299212299425349</v>
      </c>
      <c r="AA24" t="e">
        <f>IL!B75+MI!B75+NY!B75+PA!B75+OH!B75+WI!B75+MN!B75+IN!B75+CO!B75+IA!B75+NJ!B75+NE!B75+UT!B75+ ID!B75+WA!B75+MT!B75+SD!B75+ND!B75+AK!B75</f>
        <v>#VALUE!</v>
      </c>
      <c r="AB24">
        <f>IL!C75+MI!C75+NY!C75+PA!C75+OH!C75+WI!C75+MN!C75+IN!C75+CO!C75+IA!C75+NJ!C75+NE!C75+UT!C75+ ID!C75+WA!C75+MT!C75+SD!C75+ND!C75+AK!C75</f>
        <v>15007.699999999997</v>
      </c>
      <c r="AC24">
        <f>IL!D75+MI!D75+NY!D75+PA!D75+OH!D75+WI!D75+MN!D75+IN!D75+CO!D75+IA!D75+NJ!D75+NE!D75+UT!D75+ ID!D75+WA!D75+MT!D75+SD!D75+ND!D75+AK!D75</f>
        <v>4281.1000000000004</v>
      </c>
      <c r="AD24">
        <f>IL!E75+MI!E75+NY!E75+PA!E75+OH!E75+WI!E75+MN!E75+IN!E75+CO!E75+IA!E75+NJ!E75+NE!E75+UT!E75+ ID!E75+WA!E75+MT!E75+SD!E75+ND!E75+AK!E75</f>
        <v>1077.4000000000001</v>
      </c>
      <c r="AE24" t="e">
        <f>IL!F75+MI!F75+NY!F75+PA!F75+OH!F75+WI!F75+MN!F75+IN!F75+CO!F75+IA!F75+NJ!F75+NE!F75+UT!F75+ ID!F75+WA!F75+MT!F75+SD!F75+ND!F75+AK!F75</f>
        <v>#VALUE!</v>
      </c>
      <c r="AF24" t="e">
        <f>IL!B75/IL!B22+MI!B75/MI!B22+NY!B75/NY!B22+PA!B75/PA!B22+OH!B75/OH!B22+WI!B75/WI!B22+MN!B75/MN!B22+IN!B75/IN!B22+CO!B75/CO!B22+IA!B75/IA!B22+NJ!B75/NJ!B22+NE!B75/NE!B22+UT!B75/UT!B22+ ID!B75/ID!B22+WA!B75/WA!B22+MT!B75/MT!B22+SD!B75/SD!B22+ND!B75/ND!B22+AK!B75/AK!B22</f>
        <v>#VALUE!</v>
      </c>
      <c r="AG24">
        <f>IL!C75/IL!C22+MI!C75/MI!C22+NY!C75/NY!C22+PA!C75/PA!C22+OH!C75/OH!C22+WI!C75/WI!C22+MN!C75/MN!C22+IN!C75/IN!C22+CO!C75/CO!C22+IA!C75/IA!C22+NJ!C75/NJ!C22+NE!C75/NE!C22+UT!C75/UT!C22+ ID!C75/ID!C22+WA!C75/WA!C22+MT!C75/MT!C22+SD!C75/SD!C22+ND!C75/ND!C22+AK!C75/AK!C22</f>
        <v>2600.9385885387087</v>
      </c>
      <c r="AH24">
        <f>IL!D75/IL!D22+MI!D75/MI!D22+NY!D75/NY!D22+PA!D75/PA!D22+OH!D75/OH!D22+WI!D75/WI!D22+MN!D75/MN!D22+IN!D75/IN!D22+CO!D75/CO!D22+IA!D75/IA!D22+NJ!D75/NJ!D22+NE!D75/NE!D22+UT!D75/UT!D22+ ID!D75/ID!D22+WA!D75/WA!D22+MT!D75/MT!D22+SD!D75/SD!D22+ND!D75/ND!D22+AK!D75/AK!D22</f>
        <v>668.95719636679291</v>
      </c>
      <c r="AI24">
        <f>IL!E75/IL!E22+MI!E75/MI!E22+NY!E75/NY!E22+PA!E75/PA!E22+OH!E75/OH!E22+WI!E75/WI!E22+MN!E75/MN!E22+IN!E75/IN!E22+CO!E75/CO!E22+IA!E75/IA!E22+NJ!E75/NJ!E22+NE!E75/NE!E22+UT!E75/UT!E22+ ID!E75/ID!E22+WA!E75/WA!E22+MT!E75/MT!E22+SD!E75/SD!E22+ND!E75/ND!E22+AK!E75/AK!E22</f>
        <v>135.33816072644822</v>
      </c>
      <c r="AJ24" s="34" t="e">
        <f>IL!F75/IL!F22+MI!F75/MI!F22+NY!F75/NY!F22+PA!F75/PA!F22+OH!F75/OH!F22+WI!F75/WI!F22+MN!F75/MN!F22+IN!F75/IN!F22+CO!F75/CO!F22+IA!F75/IA!F22+NJ!F75/NJ!F22+NE!F75/NE!F22+UT!F75/UT!F22+ ID!F75/ID!F22+WA!F75/WA!F22+MT!F75/MT!F22+SD!F75/SD!F22+ND!F75/ND!F22+AK!F75/AK!F22</f>
        <v>#VALUE!</v>
      </c>
      <c r="AK24" s="34" t="e">
        <f t="shared" si="8"/>
        <v>#VALUE!</v>
      </c>
      <c r="AL24" s="38">
        <f t="shared" si="9"/>
        <v>5.7701093236621963</v>
      </c>
      <c r="AM24" s="34">
        <f t="shared" si="10"/>
        <v>6.3996620759165133</v>
      </c>
      <c r="AN24" s="34">
        <f t="shared" si="11"/>
        <v>7.9607997789898377</v>
      </c>
      <c r="AO24" s="34" t="e">
        <f t="shared" si="12"/>
        <v>#VALUE!</v>
      </c>
      <c r="AP24" s="34" t="e">
        <f t="shared" si="13"/>
        <v>#VALUE!</v>
      </c>
      <c r="AQ24" s="34">
        <f t="shared" si="14"/>
        <v>1.3014727162165116</v>
      </c>
      <c r="AR24" s="34">
        <f t="shared" si="15"/>
        <v>0.98232020149136934</v>
      </c>
      <c r="AS24" s="34">
        <f t="shared" si="16"/>
        <v>1.2364421542566466</v>
      </c>
      <c r="AT24" s="34" t="e">
        <f t="shared" si="17"/>
        <v>#VALUE!</v>
      </c>
      <c r="AU24" s="28">
        <f t="shared" si="18"/>
        <v>462.02517605032762</v>
      </c>
      <c r="AV24">
        <f t="shared" si="19"/>
        <v>3405.2339456319496</v>
      </c>
      <c r="AW24">
        <f t="shared" si="20"/>
        <v>6.8188924831594493</v>
      </c>
      <c r="AX24">
        <f t="shared" si="21"/>
        <v>5.9808519253499925</v>
      </c>
      <c r="AY24" s="55">
        <f t="shared" si="1"/>
        <v>1.1945628156754728</v>
      </c>
      <c r="AZ24" s="55">
        <f t="shared" si="2"/>
        <v>0.90162718831303967</v>
      </c>
    </row>
    <row r="25" spans="1:52">
      <c r="A25">
        <f>IL!A23</f>
        <v>1987</v>
      </c>
      <c r="B25" s="31">
        <f>MA!B76/MA!B23</f>
        <v>0.33766233766233766</v>
      </c>
      <c r="C25" s="31">
        <f>MA!C76/MA!C23</f>
        <v>107.93798449612403</v>
      </c>
      <c r="D25" s="31">
        <f>MA!D76/MA!D23</f>
        <v>123.6393442622951</v>
      </c>
      <c r="E25" s="31">
        <f>MA!E76/MA!E23</f>
        <v>4.3841911764705879</v>
      </c>
      <c r="F25" s="31">
        <f>MA!F76/MA!F23</f>
        <v>3</v>
      </c>
      <c r="G25" s="33">
        <f>MA!B23</f>
        <v>3.85</v>
      </c>
      <c r="H25" s="37">
        <f>MA!C23</f>
        <v>6.45</v>
      </c>
      <c r="I25" s="33">
        <f>MA!D23</f>
        <v>6.1</v>
      </c>
      <c r="J25" s="33">
        <f>MA!E23</f>
        <v>10.88</v>
      </c>
      <c r="K25" s="33">
        <f>MA!F23</f>
        <v>5.8</v>
      </c>
      <c r="L25">
        <f>MA!B76+RI!B76+CT!B76+NH!B76+VT!B76+ME!B76</f>
        <v>3.6</v>
      </c>
      <c r="M25">
        <f>MA!C76+RI!C76+CT!C76+NH!C76+VT!C76+ME!C76</f>
        <v>1157.9000000000003</v>
      </c>
      <c r="N25">
        <f>MA!D76+RI!D76+CT!D76+NH!D76+VT!D76+ME!D76</f>
        <v>1815.8000000000002</v>
      </c>
      <c r="O25">
        <f>MA!E76+RI!E76+CT!E76+NH!E76+VT!E76+ME!E76</f>
        <v>162.60000000000002</v>
      </c>
      <c r="P25">
        <f>MA!F76+RI!F76+CT!F76+NH!F76+VT!F76+ME!F76</f>
        <v>76.599999999999994</v>
      </c>
      <c r="Q25" s="28">
        <f>MA!B76/MA!B23+RI!B76/RI!B23+CT!B76/CT!B23+NH!B76/NH!B23+VT!B76/VT!B23+ME!B76/ME!B23</f>
        <v>0.92334964127337882</v>
      </c>
      <c r="R25" s="28">
        <f>MA!C76/MA!C23+RI!C76/RI!C23+CT!C76/CT!C23+NH!C76/NH!C23+VT!C76/VT!C23+ME!C76/ME!C23</f>
        <v>170.35743279106529</v>
      </c>
      <c r="S25" s="28">
        <f>MA!D76/MA!D23+RI!D76/RI!D23+CT!D76/CT!D23+NH!D76/NH!D23+VT!D76/VT!D23+ME!D76/ME!D23</f>
        <v>297.22245675637828</v>
      </c>
      <c r="T25" s="28">
        <f>MA!E76/MA!E23+RI!E76/RI!E23+CT!E76/CT!E23+NH!E76/NH!E23+VT!E76/VT!E23+ME!E76/ME!E23</f>
        <v>15.744866917857244</v>
      </c>
      <c r="U25" s="28">
        <f>MA!F76/MA!F23+RI!F76/RI!F23+CT!F76/CT!F23+NH!F76/NH!F23+VT!F76/VT!F23+ME!F76/ME!F23</f>
        <v>13.139154372950802</v>
      </c>
      <c r="V25" s="34">
        <f t="shared" si="3"/>
        <v>3.8988481059409841</v>
      </c>
      <c r="W25" s="38">
        <f t="shared" si="4"/>
        <v>6.7968857068896176</v>
      </c>
      <c r="X25" s="34">
        <f t="shared" si="5"/>
        <v>6.1092288241475003</v>
      </c>
      <c r="Y25" s="34">
        <f t="shared" si="6"/>
        <v>10.327175253262073</v>
      </c>
      <c r="Z25" s="34">
        <f t="shared" si="7"/>
        <v>5.8299033427671878</v>
      </c>
      <c r="AA25" t="e">
        <f>IL!B76+MI!B76+NY!B76+PA!B76+OH!B76+WI!B76+MN!B76+IN!B76+CO!B76+IA!B76+NJ!B76+NE!B76+UT!B76+ ID!B76+WA!B76+MT!B76+SD!B76+ND!B76+AK!B76</f>
        <v>#VALUE!</v>
      </c>
      <c r="AB25">
        <f>IL!C76+MI!C76+NY!C76+PA!C76+OH!C76+WI!C76+MN!C76+IN!C76+CO!C76+IA!C76+NJ!C76+NE!C76+UT!C76+ ID!C76+WA!C76+MT!C76+SD!C76+ND!C76+AK!C76</f>
        <v>13562.1</v>
      </c>
      <c r="AC25">
        <f>IL!D76+MI!D76+NY!D76+PA!D76+OH!D76+WI!D76+MN!D76+IN!D76+CO!D76+IA!D76+NJ!D76+NE!D76+UT!D76+ ID!D76+WA!D76+MT!D76+SD!D76+ND!D76+AK!D76</f>
        <v>4175.8</v>
      </c>
      <c r="AD25">
        <f>IL!E76+MI!E76+NY!E76+PA!E76+OH!E76+WI!E76+MN!E76+IN!E76+CO!E76+IA!E76+NJ!E76+NE!E76+UT!E76+ ID!E76+WA!E76+MT!E76+SD!E76+ND!E76+AK!E76</f>
        <v>1167.8000000000004</v>
      </c>
      <c r="AE25" t="e">
        <f>IL!F76+MI!F76+NY!F76+PA!F76+OH!F76+WI!F76+MN!F76+IN!F76+CO!F76+IA!F76+NJ!F76+NE!F76+UT!F76+ ID!F76+WA!F76+MT!F76+SD!F76+ND!F76+AK!F76</f>
        <v>#VALUE!</v>
      </c>
      <c r="AF25" t="e">
        <f>IL!B76/IL!B23+MI!B76/MI!B23+NY!B76/NY!B23+PA!B76/PA!B23+OH!B76/OH!B23+WI!B76/WI!B23+MN!B76/MN!B23+IN!B76/IN!B23+CO!B76/CO!B23+IA!B76/IA!B23+NJ!B76/NJ!B23+NE!B76/NE!B23+UT!B76/UT!B23+ ID!B76/ID!B23+WA!B76/WA!B23+MT!B76/MT!B23+SD!B76/SD!B23+ND!B76/ND!B23+AK!B76/AK!B23</f>
        <v>#VALUE!</v>
      </c>
      <c r="AG25">
        <f>IL!C76/IL!C23+MI!C76/MI!C23+NY!C76/NY!C23+PA!C76/PA!C23+OH!C76/OH!C23+WI!C76/WI!C23+MN!C76/MN!C23+IN!C76/IN!C23+CO!C76/CO!C23+IA!C76/IA!C23+NJ!C76/NJ!C23+NE!C76/NE!C23+UT!C76/UT!C23+ ID!C76/ID!C23+WA!C76/WA!C23+MT!C76/MT!C23+SD!C76/SD!C23+ND!C76/ND!C23+AK!C76/AK!C23</f>
        <v>2509.9908042370212</v>
      </c>
      <c r="AH25">
        <f>IL!D76/IL!D23+MI!D76/MI!D23+NY!D76/NY!D23+PA!D76/PA!D23+OH!D76/OH!D23+WI!D76/WI!D23+MN!D76/MN!D23+IN!D76/IN!D23+CO!D76/CO!D23+IA!D76/IA!D23+NJ!D76/NJ!D23+NE!D76/NE!D23+UT!D76/UT!D23+ ID!D76/ID!D23+WA!D76/WA!D23+MT!D76/MT!D23+SD!D76/SD!D23+ND!D76/ND!D23+AK!D76/AK!D23</f>
        <v>684.24402490510329</v>
      </c>
      <c r="AI25">
        <f>IL!E76/IL!E23+MI!E76/MI!E23+NY!E76/NY!E23+PA!E76/PA!E23+OH!E76/OH!E23+WI!E76/WI!E23+MN!E76/MN!E23+IN!E76/IN!E23+CO!E76/CO!E23+IA!E76/IA!E23+NJ!E76/NJ!E23+NE!E76/NE!E23+UT!E76/UT!E23+ ID!E76/ID!E23+WA!E76/WA!E23+MT!E76/MT!E23+SD!E76/SD!E23+ND!E76/ND!E23+AK!E76/AK!E23</f>
        <v>150.75209676825787</v>
      </c>
      <c r="AJ25" s="34" t="e">
        <f>IL!F76/IL!F23+MI!F76/MI!F23+NY!F76/NY!F23+PA!F76/PA!F23+OH!F76/OH!F23+WI!F76/WI!F23+MN!F76/MN!F23+IN!F76/IN!F23+CO!F76/CO!F23+IA!F76/IA!F23+NJ!F76/NJ!F23+NE!F76/NE!F23+UT!F76/UT!F23+ ID!F76/ID!F23+WA!F76/WA!F23+MT!F76/MT!F23+SD!F76/SD!F23+ND!F76/ND!F23+AK!F76/AK!F23</f>
        <v>#VALUE!</v>
      </c>
      <c r="AK25" s="34" t="e">
        <f t="shared" si="8"/>
        <v>#VALUE!</v>
      </c>
      <c r="AL25" s="38">
        <f t="shared" si="9"/>
        <v>5.4032468872421084</v>
      </c>
      <c r="AM25" s="34">
        <f t="shared" si="10"/>
        <v>6.102793518115317</v>
      </c>
      <c r="AN25" s="34">
        <f t="shared" si="11"/>
        <v>7.746492586402888</v>
      </c>
      <c r="AO25" s="34" t="e">
        <f t="shared" si="12"/>
        <v>#VALUE!</v>
      </c>
      <c r="AP25" s="34" t="e">
        <f t="shared" si="13"/>
        <v>#VALUE!</v>
      </c>
      <c r="AQ25" s="34">
        <f t="shared" si="14"/>
        <v>1.2579261782277806</v>
      </c>
      <c r="AR25" s="34">
        <f t="shared" si="15"/>
        <v>1.0010544852964598</v>
      </c>
      <c r="AS25" s="34">
        <f t="shared" si="16"/>
        <v>1.333142081796987</v>
      </c>
      <c r="AT25" s="34" t="e">
        <f t="shared" si="17"/>
        <v>#VALUE!</v>
      </c>
      <c r="AU25" s="28">
        <f t="shared" si="18"/>
        <v>483.32475646530082</v>
      </c>
      <c r="AV25">
        <f t="shared" si="19"/>
        <v>3344.9869259103825</v>
      </c>
      <c r="AW25">
        <f t="shared" si="20"/>
        <v>6.489011700821421</v>
      </c>
      <c r="AX25">
        <f t="shared" si="21"/>
        <v>5.651950342034465</v>
      </c>
      <c r="AY25" s="55">
        <f t="shared" si="1"/>
        <v>1.1125603414990886</v>
      </c>
      <c r="AZ25" s="55">
        <f t="shared" si="2"/>
        <v>0.88537271844497134</v>
      </c>
    </row>
    <row r="26" spans="1:52">
      <c r="A26">
        <f>IL!A24</f>
        <v>1988</v>
      </c>
      <c r="B26" s="31">
        <f>MA!B77/MA!B24</f>
        <v>0.35087719298245612</v>
      </c>
      <c r="C26" s="31">
        <f>MA!C77/MA!C24</f>
        <v>111.9108280254777</v>
      </c>
      <c r="D26" s="31">
        <f>MA!D77/MA!D24</f>
        <v>123.52090032154341</v>
      </c>
      <c r="E26" s="31">
        <f>MA!E77/MA!E24</f>
        <v>4.3105022831050235</v>
      </c>
      <c r="F26" s="31">
        <f>MA!F77/MA!F24</f>
        <v>1.7017208413001912</v>
      </c>
      <c r="G26" s="33">
        <f>MA!B24</f>
        <v>3.99</v>
      </c>
      <c r="H26" s="37">
        <f>MA!C24</f>
        <v>6.28</v>
      </c>
      <c r="I26" s="33">
        <f>MA!D24</f>
        <v>6.22</v>
      </c>
      <c r="J26" s="33">
        <f>MA!E24</f>
        <v>10.95</v>
      </c>
      <c r="K26" s="33">
        <f>MA!F24</f>
        <v>5.23</v>
      </c>
      <c r="L26">
        <f>MA!B77+RI!B77+CT!B77+NH!B77+VT!B77+ME!B77</f>
        <v>3.1000000000000005</v>
      </c>
      <c r="M26">
        <f>MA!C77+RI!C77+CT!C77+NH!C77+VT!C77+ME!C77</f>
        <v>1182.0999999999999</v>
      </c>
      <c r="N26">
        <f>MA!D77+RI!D77+CT!D77+NH!D77+VT!D77+ME!D77</f>
        <v>1954.2</v>
      </c>
      <c r="O26">
        <f>MA!E77+RI!E77+CT!E77+NH!E77+VT!E77+ME!E77</f>
        <v>171.1</v>
      </c>
      <c r="P26">
        <f>MA!F77+RI!F77+CT!F77+NH!F77+VT!F77+ME!F77</f>
        <v>72.300000000000011</v>
      </c>
      <c r="Q26" s="28">
        <f>MA!B77/MA!B24+RI!B77/RI!B24+CT!B77/CT!B24+NH!B77/NH!B24+VT!B77/VT!B24+ME!B77/ME!B24</f>
        <v>0.76507112950716472</v>
      </c>
      <c r="R26" s="28">
        <f>MA!C77/MA!C24+RI!C77/RI!C24+CT!C77/CT!C24+NH!C77/NH!C24+VT!C77/VT!C24+ME!C77/ME!C24</f>
        <v>179.28578990137623</v>
      </c>
      <c r="S26" s="28">
        <f>MA!D77/MA!D24+RI!D77/RI!D24+CT!D77/CT!D24+NH!D77/NH!D24+VT!D77/VT!D24+ME!D77/ME!D24</f>
        <v>312.56386275820745</v>
      </c>
      <c r="T26" s="28">
        <f>MA!E77/MA!E24+RI!E77/RI!E24+CT!E77/CT!E24+NH!E77/NH!E24+VT!E77/VT!E24+ME!E77/ME!E24</f>
        <v>16.457654395248827</v>
      </c>
      <c r="U26" s="28">
        <f>MA!F77/MA!F24+RI!F77/RI!F24+CT!F77/CT!F24+NH!F77/NH!F24+VT!F77/VT!F24+ME!F77/ME!F24</f>
        <v>13.187251898125879</v>
      </c>
      <c r="V26" s="34">
        <f t="shared" si="3"/>
        <v>4.0519108360511851</v>
      </c>
      <c r="W26" s="38">
        <f t="shared" si="4"/>
        <v>6.5933836733533884</v>
      </c>
      <c r="X26" s="34">
        <f t="shared" si="5"/>
        <v>6.2521623029458349</v>
      </c>
      <c r="Y26" s="34">
        <f t="shared" si="6"/>
        <v>10.396378237800095</v>
      </c>
      <c r="Z26" s="34">
        <f t="shared" si="7"/>
        <v>5.4825676007807971</v>
      </c>
      <c r="AA26" t="e">
        <f>IL!B77+MI!B77+NY!B77+PA!B77+OH!B77+WI!B77+MN!B77+IN!B77+CO!B77+IA!B77+NJ!B77+NE!B77+UT!B77+ ID!B77+WA!B77+MT!B77+SD!B77+ND!B77+AK!B77</f>
        <v>#VALUE!</v>
      </c>
      <c r="AB26">
        <f>IL!C77+MI!C77+NY!C77+PA!C77+OH!C77+WI!C77+MN!C77+IN!C77+CO!C77+IA!C77+NJ!C77+NE!C77+UT!C77+ ID!C77+WA!C77+MT!C77+SD!C77+ND!C77+AK!C77</f>
        <v>14487.400000000003</v>
      </c>
      <c r="AC26">
        <f>IL!D77+MI!D77+NY!D77+PA!D77+OH!D77+WI!D77+MN!D77+IN!D77+CO!D77+IA!D77+NJ!D77+NE!D77+UT!D77+ ID!D77+WA!D77+MT!D77+SD!D77+ND!D77+AK!D77</f>
        <v>4286.3</v>
      </c>
      <c r="AD26">
        <f>IL!E77+MI!E77+NY!E77+PA!E77+OH!E77+WI!E77+MN!E77+IN!E77+CO!E77+IA!E77+NJ!E77+NE!E77+UT!E77+ ID!E77+WA!E77+MT!E77+SD!E77+ND!E77+AK!E77</f>
        <v>1147.5999999999999</v>
      </c>
      <c r="AE26" t="e">
        <f>IL!F77+MI!F77+NY!F77+PA!F77+OH!F77+WI!F77+MN!F77+IN!F77+CO!F77+IA!F77+NJ!F77+NE!F77+UT!F77+ ID!F77+WA!F77+MT!F77+SD!F77+ND!F77+AK!F77</f>
        <v>#VALUE!</v>
      </c>
      <c r="AF26" t="e">
        <f>IL!B77/IL!B24+MI!B77/MI!B24+NY!B77/NY!B24+PA!B77/PA!B24+OH!B77/OH!B24+WI!B77/WI!B24+MN!B77/MN!B24+IN!B77/IN!B24+CO!B77/CO!B24+IA!B77/IA!B24+NJ!B77/NJ!B24+NE!B77/NE!B24+UT!B77/UT!B24+ ID!B77/ID!B24+WA!B77/WA!B24+MT!B77/MT!B24+SD!B77/SD!B24+ND!B77/ND!B24+AK!B77/AK!B24</f>
        <v>#VALUE!</v>
      </c>
      <c r="AG26">
        <f>IL!C77/IL!C24+MI!C77/MI!C24+NY!C77/NY!C24+PA!C77/PA!C24+OH!C77/OH!C24+WI!C77/WI!C24+MN!C77/MN!C24+IN!C77/IN!C24+CO!C77/CO!C24+IA!C77/IA!C24+NJ!C77/NJ!C24+NE!C77/NE!C24+UT!C77/UT!C24+ ID!C77/ID!C24+WA!C77/WA!C24+MT!C77/MT!C24+SD!C77/SD!C24+ND!C77/ND!C24+AK!C77/AK!C24</f>
        <v>2769.783700452334</v>
      </c>
      <c r="AH26">
        <f>IL!D77/IL!D24+MI!D77/MI!D24+NY!D77/NY!D24+PA!D77/PA!D24+OH!D77/OH!D24+WI!D77/WI!D24+MN!D77/MN!D24+IN!D77/IN!D24+CO!D77/CO!D24+IA!D77/IA!D24+NJ!D77/NJ!D24+NE!D77/NE!D24+UT!D77/UT!D24+ ID!D77/ID!D24+WA!D77/WA!D24+MT!D77/MT!D24+SD!D77/SD!D24+ND!D77/ND!D24+AK!D77/AK!D24</f>
        <v>701.0812538486889</v>
      </c>
      <c r="AI26">
        <f>IL!E77/IL!E24+MI!E77/MI!E24+NY!E77/NY!E24+PA!E77/PA!E24+OH!E77/OH!E24+WI!E77/WI!E24+MN!E77/MN!E24+IN!E77/IN!E24+CO!E77/CO!E24+IA!E77/IA!E24+NJ!E77/NJ!E24+NE!E77/NE!E24+UT!E77/UT!E24+ ID!E77/ID!E24+WA!E77/WA!E24+MT!E77/MT!E24+SD!E77/SD!E24+ND!E77/ND!E24+AK!E77/AK!E24</f>
        <v>154.85748102445802</v>
      </c>
      <c r="AJ26" s="34" t="e">
        <f>IL!F77/IL!F24+MI!F77/MI!F24+NY!F77/NY!F24+PA!F77/PA!F24+OH!F77/OH!F24+WI!F77/WI!F24+MN!F77/MN!F24+IN!F77/IN!F24+CO!F77/CO!F24+IA!F77/IA!F24+NJ!F77/NJ!F24+NE!F77/NE!F24+UT!F77/UT!F24+ ID!F77/ID!F24+WA!F77/WA!F24+MT!F77/MT!F24+SD!F77/SD!F24+ND!F77/ND!F24+AK!F77/AK!F24</f>
        <v>#VALUE!</v>
      </c>
      <c r="AK26" s="34" t="e">
        <f t="shared" si="8"/>
        <v>#VALUE!</v>
      </c>
      <c r="AL26" s="38">
        <f t="shared" si="9"/>
        <v>5.2305167358859332</v>
      </c>
      <c r="AM26" s="34">
        <f t="shared" si="10"/>
        <v>6.1138419783295079</v>
      </c>
      <c r="AN26" s="34">
        <f t="shared" si="11"/>
        <v>7.4106849240221671</v>
      </c>
      <c r="AO26" s="34" t="e">
        <f t="shared" si="12"/>
        <v>#VALUE!</v>
      </c>
      <c r="AP26" s="34" t="e">
        <f t="shared" si="13"/>
        <v>#VALUE!</v>
      </c>
      <c r="AQ26" s="34">
        <f t="shared" si="14"/>
        <v>1.260560668531465</v>
      </c>
      <c r="AR26" s="34">
        <f t="shared" si="15"/>
        <v>1.0226241249130421</v>
      </c>
      <c r="AS26" s="34">
        <f t="shared" si="16"/>
        <v>1.4028903325925555</v>
      </c>
      <c r="AT26" s="34" t="e">
        <f t="shared" si="17"/>
        <v>#VALUE!</v>
      </c>
      <c r="AU26" s="28">
        <f t="shared" si="18"/>
        <v>508.30730705483251</v>
      </c>
      <c r="AV26">
        <f t="shared" si="19"/>
        <v>3625.722435325481</v>
      </c>
      <c r="AW26">
        <f t="shared" si="20"/>
        <v>6.5066937934913884</v>
      </c>
      <c r="AX26">
        <f t="shared" si="21"/>
        <v>5.4944360345696648</v>
      </c>
      <c r="AY26" s="55">
        <f t="shared" si="1"/>
        <v>1.0545765375039577</v>
      </c>
      <c r="AZ26" s="55">
        <f t="shared" si="2"/>
        <v>0.85552043288418023</v>
      </c>
    </row>
    <row r="27" spans="1:52">
      <c r="A27">
        <f>IL!A25</f>
        <v>1989</v>
      </c>
      <c r="B27" s="31">
        <f>MA!B78/MA!B25</f>
        <v>0.30303030303030304</v>
      </c>
      <c r="C27" s="31">
        <f>MA!C78/MA!C25</f>
        <v>115.75976845151953</v>
      </c>
      <c r="D27" s="31">
        <f>MA!D78/MA!D25</f>
        <v>132.95292439372326</v>
      </c>
      <c r="E27" s="31">
        <f>MA!E78/MA!E25</f>
        <v>5.1157407407407405</v>
      </c>
      <c r="F27" s="31">
        <f>MA!F78/MA!F25</f>
        <v>1.5325670498084292</v>
      </c>
      <c r="G27" s="33">
        <f>MA!B25</f>
        <v>3.96</v>
      </c>
      <c r="H27" s="37">
        <f>MA!C25</f>
        <v>6.91</v>
      </c>
      <c r="I27" s="33">
        <f>MA!D25</f>
        <v>7.01</v>
      </c>
      <c r="J27" s="33">
        <f>MA!E25</f>
        <v>12.96</v>
      </c>
      <c r="K27" s="33">
        <f>MA!F25</f>
        <v>5.22</v>
      </c>
      <c r="L27">
        <f>MA!B78+RI!B78+CT!B78+NH!B78+VT!B78+ME!B78</f>
        <v>2.4000000000000004</v>
      </c>
      <c r="M27">
        <f>MA!C78+RI!C78+CT!C78+NH!C78+VT!C78+ME!C78</f>
        <v>1325.5</v>
      </c>
      <c r="N27">
        <f>MA!D78+RI!D78+CT!D78+NH!D78+VT!D78+ME!D78</f>
        <v>2269.7999999999997</v>
      </c>
      <c r="O27">
        <f>MA!E78+RI!E78+CT!E78+NH!E78+VT!E78+ME!E78</f>
        <v>225.79999999999998</v>
      </c>
      <c r="P27">
        <f>MA!F78+RI!F78+CT!F78+NH!F78+VT!F78+ME!F78</f>
        <v>63.2</v>
      </c>
      <c r="Q27" s="28">
        <f>MA!B78/MA!B25+RI!B78/RI!B25+CT!B78/CT!B25+NH!B78/NH!B25+VT!B78/VT!B25+ME!B78/ME!B25</f>
        <v>0.59702554598152602</v>
      </c>
      <c r="R27" s="28">
        <f>MA!C78/MA!C25+RI!C78/RI!C25+CT!C78/CT!C25+NH!C78/NH!C25+VT!C78/VT!C25+ME!C78/ME!C25</f>
        <v>185.7496467958679</v>
      </c>
      <c r="S27" s="28">
        <f>MA!D78/MA!D25+RI!D78/RI!D25+CT!D78/CT!D25+NH!D78/NH!D25+VT!D78/VT!D25+ME!D78/ME!D25</f>
        <v>324.36852399915585</v>
      </c>
      <c r="T27" s="28">
        <f>MA!E78/MA!E25+RI!E78/RI!E25+CT!E78/CT!E25+NH!E78/NH!E25+VT!E78/VT!E25+ME!E78/ME!E25</f>
        <v>19.241028137277297</v>
      </c>
      <c r="U27" s="28">
        <f>MA!F78/MA!F25+RI!F78/RI!F25+CT!F78/CT!F25+NH!F78/NH!F25+VT!F78/VT!F25+ME!F78/ME!F25</f>
        <v>12.282017755575827</v>
      </c>
      <c r="V27" s="34">
        <f t="shared" si="3"/>
        <v>4.0199284874055694</v>
      </c>
      <c r="W27" s="38">
        <f t="shared" si="4"/>
        <v>7.1359489660654711</v>
      </c>
      <c r="X27" s="34">
        <f t="shared" si="5"/>
        <v>6.9975963512597374</v>
      </c>
      <c r="Y27" s="34">
        <f t="shared" si="6"/>
        <v>11.735339628891152</v>
      </c>
      <c r="Z27" s="34">
        <f t="shared" si="7"/>
        <v>5.1457342968998949</v>
      </c>
      <c r="AA27" t="e">
        <f>IL!B78+MI!B78+NY!B78+PA!B78+OH!B78+WI!B78+MN!B78+IN!B78+CO!B78+IA!B78+NJ!B78+NE!B78+UT!B78+ ID!B78+WA!B78+MT!B78+SD!B78+ND!B78+AK!B78</f>
        <v>#VALUE!</v>
      </c>
      <c r="AB27">
        <f>IL!C78+MI!C78+NY!C78+PA!C78+OH!C78+WI!C78+MN!C78+IN!C78+CO!C78+IA!C78+NJ!C78+NE!C78+UT!C78+ ID!C78+WA!C78+MT!C78+SD!C78+ND!C78+AK!C78</f>
        <v>15629.9</v>
      </c>
      <c r="AC27">
        <f>IL!D78+MI!D78+NY!D78+PA!D78+OH!D78+WI!D78+MN!D78+IN!D78+CO!D78+IA!D78+NJ!D78+NE!D78+UT!D78+ ID!D78+WA!D78+MT!D78+SD!D78+ND!D78+AK!D78</f>
        <v>4567.4999999999991</v>
      </c>
      <c r="AD27">
        <f>IL!E78+MI!E78+NY!E78+PA!E78+OH!E78+WI!E78+MN!E78+IN!E78+CO!E78+IA!E78+NJ!E78+NE!E78+UT!E78+ ID!E78+WA!E78+MT!E78+SD!E78+ND!E78+AK!E78</f>
        <v>1825.4000000000003</v>
      </c>
      <c r="AE27" t="e">
        <f>IL!F78+MI!F78+NY!F78+PA!F78+OH!F78+WI!F78+MN!F78+IN!F78+CO!F78+IA!F78+NJ!F78+NE!F78+UT!F78+ ID!F78+WA!F78+MT!F78+SD!F78+ND!F78+AK!F78</f>
        <v>#VALUE!</v>
      </c>
      <c r="AF27" t="e">
        <f>IL!B78/IL!B25+MI!B78/MI!B25+NY!B78/NY!B25+PA!B78/PA!B25+OH!B78/OH!B25+WI!B78/WI!B25+MN!B78/MN!B25+IN!B78/IN!B25+CO!B78/CO!B25+IA!B78/IA!B25+NJ!B78/NJ!B25+NE!B78/NE!B25+UT!B78/UT!B25+ ID!B78/ID!B25+WA!B78/WA!B25+MT!B78/MT!B25+SD!B78/SD!B25+ND!B78/ND!B25+AK!B78/AK!B25</f>
        <v>#VALUE!</v>
      </c>
      <c r="AG27">
        <f>IL!C78/IL!C25+MI!C78/MI!C25+NY!C78/NY!C25+PA!C78/PA!C25+OH!C78/OH!C25+WI!C78/WI!C25+MN!C78/MN!C25+IN!C78/IN!C25+CO!C78/CO!C25+IA!C78/IA!C25+NJ!C78/NJ!C25+NE!C78/NE!C25+UT!C78/UT!C25+ ID!C78/ID!C25+WA!C78/WA!C25+MT!C78/MT!C25+SD!C78/SD!C25+ND!C78/ND!C25+AK!C78/AK!C25</f>
        <v>2891.4219967950166</v>
      </c>
      <c r="AH27">
        <f>IL!D78/IL!D25+MI!D78/MI!D25+NY!D78/NY!D25+PA!D78/PA!D25+OH!D78/OH!D25+WI!D78/WI!D25+MN!D78/MN!D25+IN!D78/IN!D25+CO!D78/CO!D25+IA!D78/IA!D25+NJ!D78/NJ!D25+NE!D78/NE!D25+UT!D78/UT!D25+ ID!D78/ID!D25+WA!D78/WA!D25+MT!D78/MT!D25+SD!D78/SD!D25+ND!D78/ND!D25+AK!D78/AK!D25</f>
        <v>680.87597469718753</v>
      </c>
      <c r="AI27">
        <f>IL!E78/IL!E25+MI!E78/MI!E25+NY!E78/NY!E25+PA!E78/PA!E25+OH!E78/OH!E25+WI!E78/WI!E25+MN!E78/MN!E25+IN!E78/IN!E25+CO!E78/CO!E25+IA!E78/IA!E25+NJ!E78/NJ!E25+NE!E78/NE!E25+UT!E78/UT!E25+ ID!E78/ID!E25+WA!E78/WA!E25+MT!E78/MT!E25+SD!E78/SD!E25+ND!E78/ND!E25+AK!E78/AK!E25</f>
        <v>174.91194458678297</v>
      </c>
      <c r="AJ27" s="34" t="e">
        <f>IL!F78/IL!F25+MI!F78/MI!F25+NY!F78/NY!F25+PA!F78/PA!F25+OH!F78/OH!F25+WI!F78/WI!F25+MN!F78/MN!F25+IN!F78/IN!F25+CO!F78/CO!F25+IA!F78/IA!F25+NJ!F78/NJ!F25+NE!F78/NE!F25+UT!F78/UT!F25+ ID!F78/ID!F25+WA!F78/WA!F25+MT!F78/MT!F25+SD!F78/SD!F25+ND!F78/ND!F25+AK!F78/AK!F25</f>
        <v>#VALUE!</v>
      </c>
      <c r="AK27" s="34" t="e">
        <f t="shared" si="8"/>
        <v>#VALUE!</v>
      </c>
      <c r="AL27" s="38">
        <f t="shared" si="9"/>
        <v>5.4056101175563063</v>
      </c>
      <c r="AM27" s="34">
        <f t="shared" si="10"/>
        <v>6.7082701839073513</v>
      </c>
      <c r="AN27" s="34">
        <f t="shared" si="11"/>
        <v>10.436108319030916</v>
      </c>
      <c r="AO27" s="34" t="e">
        <f t="shared" si="12"/>
        <v>#VALUE!</v>
      </c>
      <c r="AP27" s="34" t="e">
        <f t="shared" si="13"/>
        <v>#VALUE!</v>
      </c>
      <c r="AQ27" s="34">
        <f t="shared" si="14"/>
        <v>1.3201005642063199</v>
      </c>
      <c r="AR27" s="34">
        <f t="shared" si="15"/>
        <v>1.0431297725673689</v>
      </c>
      <c r="AS27" s="34">
        <f t="shared" si="16"/>
        <v>1.1244938505947666</v>
      </c>
      <c r="AT27" s="34" t="e">
        <f t="shared" si="17"/>
        <v>#VALUE!</v>
      </c>
      <c r="AU27" s="28">
        <f t="shared" si="18"/>
        <v>529.35919893230107</v>
      </c>
      <c r="AV27">
        <f t="shared" si="19"/>
        <v>3747.2099160789867</v>
      </c>
      <c r="AW27">
        <f t="shared" si="20"/>
        <v>7.2183500498471069</v>
      </c>
      <c r="AX27">
        <f t="shared" si="21"/>
        <v>5.8771193750053543</v>
      </c>
      <c r="AY27" s="55">
        <f t="shared" si="1"/>
        <v>1.019771448346092</v>
      </c>
      <c r="AZ27" s="55">
        <f t="shared" si="2"/>
        <v>0.8058128204978936</v>
      </c>
    </row>
    <row r="28" spans="1:52">
      <c r="A28">
        <f>IL!A26</f>
        <v>1990</v>
      </c>
      <c r="B28" s="31">
        <f>MA!B79/MA!B26</f>
        <v>0.30878859857482188</v>
      </c>
      <c r="C28" s="31">
        <f>MA!C79/MA!C26</f>
        <v>110.55629139072849</v>
      </c>
      <c r="D28" s="31">
        <f>MA!D79/MA!D26</f>
        <v>119.59805115712544</v>
      </c>
      <c r="E28" s="31">
        <f>MA!E79/MA!E26</f>
        <v>4.38622754491018</v>
      </c>
      <c r="F28" s="31">
        <f>MA!F79/MA!F26</f>
        <v>0.92356687898089163</v>
      </c>
      <c r="G28" s="33">
        <f>MA!B26</f>
        <v>4.21</v>
      </c>
      <c r="H28" s="37">
        <f>MA!C26</f>
        <v>7.55</v>
      </c>
      <c r="I28" s="33">
        <f>MA!D26</f>
        <v>8.2100000000000009</v>
      </c>
      <c r="J28" s="33">
        <f>MA!E26</f>
        <v>13.36</v>
      </c>
      <c r="K28" s="33">
        <f>MA!F26</f>
        <v>6.28</v>
      </c>
      <c r="L28">
        <f>MA!B79+RI!B79+CT!B79+NH!B79+VT!B79+ME!B79</f>
        <v>3.1</v>
      </c>
      <c r="M28">
        <f>MA!C79+RI!C79+CT!C79+NH!C79+VT!C79+ME!C79</f>
        <v>1344.7000000000003</v>
      </c>
      <c r="N28">
        <f>MA!D79+RI!D79+CT!D79+NH!D79+VT!D79+ME!D79</f>
        <v>2348.6</v>
      </c>
      <c r="O28">
        <f>MA!E79+RI!E79+CT!E79+NH!E79+VT!E79+ME!E79</f>
        <v>235</v>
      </c>
      <c r="P28">
        <f>MA!F79+RI!F79+CT!F79+NH!F79+VT!F79+ME!F79</f>
        <v>51</v>
      </c>
      <c r="Q28" s="28">
        <f>MA!B79/MA!B26+RI!B79/RI!B26+CT!B79/CT!B26+NH!B79/NH!B26+VT!B79/VT!B26+ME!B79/ME!B26</f>
        <v>0.7281734592826018</v>
      </c>
      <c r="R28" s="28">
        <f>MA!C79/MA!C26+RI!C79/RI!C26+CT!C79/CT!C26+NH!C79/NH!C26+VT!C79/VT!C26+ME!C79/ME!C26</f>
        <v>176.16716226806273</v>
      </c>
      <c r="S28" s="28">
        <f>MA!D79/MA!D26+RI!D79/RI!D26+CT!D79/CT!D26+NH!D79/NH!D26+VT!D79/VT!D26+ME!D79/ME!D26</f>
        <v>288.08150120877769</v>
      </c>
      <c r="T28" s="28">
        <f>MA!E79/MA!E26+RI!E79/RI!E26+CT!E79/CT!E26+NH!E79/NH!E26+VT!E79/VT!E26+ME!E79/ME!E26</f>
        <v>17.763418069860048</v>
      </c>
      <c r="U28" s="28">
        <f>MA!F79/MA!F26+RI!F79/RI!F26+CT!F79/CT!F26+NH!F79/NH!F26+VT!F79/VT!F26+ME!F79/ME!F26</f>
        <v>7.8502288556834454</v>
      </c>
      <c r="V28" s="34">
        <f t="shared" si="3"/>
        <v>4.2572273961400997</v>
      </c>
      <c r="W28" s="38">
        <f t="shared" si="4"/>
        <v>7.6330911089653197</v>
      </c>
      <c r="X28" s="34">
        <f t="shared" si="5"/>
        <v>8.1525540173366711</v>
      </c>
      <c r="Y28" s="34">
        <f t="shared" si="6"/>
        <v>13.229435859460773</v>
      </c>
      <c r="Z28" s="34">
        <f t="shared" si="7"/>
        <v>6.496625886655111</v>
      </c>
      <c r="AA28" t="e">
        <f>IL!B79+MI!B79+NY!B79+PA!B79+OH!B79+WI!B79+MN!B79+IN!B79+CO!B79+IA!B79+NJ!B79+NE!B79+UT!B79+ ID!B79+WA!B79+MT!B79+SD!B79+ND!B79+AK!B79</f>
        <v>#VALUE!</v>
      </c>
      <c r="AB28">
        <f>IL!C79+MI!C79+NY!C79+PA!C79+OH!C79+WI!C79+MN!C79+IN!C79+CO!C79+IA!C79+NJ!C79+NE!C79+UT!C79+ ID!C79+WA!C79+MT!C79+SD!C79+ND!C79+AK!C79</f>
        <v>14310.299999999997</v>
      </c>
      <c r="AC28">
        <f>IL!D79+MI!D79+NY!D79+PA!D79+OH!D79+WI!D79+MN!D79+IN!D79+CO!D79+IA!D79+NJ!D79+NE!D79+UT!D79+ ID!D79+WA!D79+MT!D79+SD!D79+ND!D79+AK!D79</f>
        <v>4441.5000000000009</v>
      </c>
      <c r="AD28">
        <f>IL!E79+MI!E79+NY!E79+PA!E79+OH!E79+WI!E79+MN!E79+IN!E79+CO!E79+IA!E79+NJ!E79+NE!E79+UT!E79+ ID!E79+WA!E79+MT!E79+SD!E79+ND!E79+AK!E79</f>
        <v>1667.7999999999995</v>
      </c>
      <c r="AE28" t="e">
        <f>IL!F79+MI!F79+NY!F79+PA!F79+OH!F79+WI!F79+MN!F79+IN!F79+CO!F79+IA!F79+NJ!F79+NE!F79+UT!F79+ ID!F79+WA!F79+MT!F79+SD!F79+ND!F79+AK!F79</f>
        <v>#VALUE!</v>
      </c>
      <c r="AF28" t="e">
        <f>IL!B79/IL!B26+MI!B79/MI!B26+NY!B79/NY!B26+PA!B79/PA!B26+OH!B79/OH!B26+WI!B79/WI!B26+MN!B79/MN!B26+IN!B79/IN!B26+CO!B79/CO!B26+IA!B79/IA!B26+NJ!B79/NJ!B26+NE!B79/NE!B26+UT!B79/UT!B26+ ID!B79/ID!B26+WA!B79/WA!B26+MT!B79/MT!B26+SD!B79/SD!B26+ND!B79/ND!B26+AK!B79/AK!B26</f>
        <v>#VALUE!</v>
      </c>
      <c r="AG28">
        <f>IL!C79/IL!C26+MI!C79/MI!C26+NY!C79/NY!C26+PA!C79/PA!C26+OH!C79/OH!C26+WI!C79/WI!C26+MN!C79/MN!C26+IN!C79/IN!C26+CO!C79/CO!C26+IA!C79/IA!C26+NJ!C79/NJ!C26+NE!C79/NE!C26+UT!C79/UT!C26+ ID!C79/ID!C26+WA!C79/WA!C26+MT!C79/MT!C26+SD!C79/SD!C26+ND!C79/ND!C26+AK!C79/AK!C26</f>
        <v>2606.1200014014239</v>
      </c>
      <c r="AH28">
        <f>IL!D79/IL!D26+MI!D79/MI!D26+NY!D79/NY!D26+PA!D79/PA!D26+OH!D79/OH!D26+WI!D79/WI!D26+MN!D79/MN!D26+IN!D79/IN!D26+CO!D79/CO!D26+IA!D79/IA!D26+NJ!D79/NJ!D26+NE!D79/NE!D26+UT!D79/UT!D26+ ID!D79/ID!D26+WA!D79/WA!D26+MT!D79/MT!D26+SD!D79/SD!D26+ND!D79/ND!D26+AK!D79/AK!D26</f>
        <v>557.66430559952198</v>
      </c>
      <c r="AI28">
        <f>IL!E79/IL!E26+MI!E79/MI!E26+NY!E79/NY!E26+PA!E79/PA!E26+OH!E79/OH!E26+WI!E79/WI!E26+MN!E79/MN!E26+IN!E79/IN!E26+CO!E79/CO!E26+IA!E79/IA!E26+NJ!E79/NJ!E26+NE!E79/NE!E26+UT!E79/UT!E26+ ID!E79/ID!E26+WA!E79/WA!E26+MT!E79/MT!E26+SD!E79/SD!E26+ND!E79/ND!E26+AK!E79/AK!E26</f>
        <v>162.39046514549426</v>
      </c>
      <c r="AJ28" s="34" t="e">
        <f>IL!F79/IL!F26+MI!F79/MI!F26+NY!F79/NY!F26+PA!F79/PA!F26+OH!F79/OH!F26+WI!F79/WI!F26+MN!F79/MN!F26+IN!F79/IN!F26+CO!F79/CO!F26+IA!F79/IA!F26+NJ!F79/NJ!F26+NE!F79/NE!F26+UT!F79/UT!F26+ ID!F79/ID!F26+WA!F79/WA!F26+MT!F79/MT!F26+SD!F79/SD!F26+ND!F79/ND!F26+AK!F79/AK!F26</f>
        <v>#VALUE!</v>
      </c>
      <c r="AK28" s="34" t="e">
        <f t="shared" si="8"/>
        <v>#VALUE!</v>
      </c>
      <c r="AL28" s="38">
        <f t="shared" si="9"/>
        <v>5.4910364804017959</v>
      </c>
      <c r="AM28" s="34">
        <f t="shared" si="10"/>
        <v>7.964468866669038</v>
      </c>
      <c r="AN28" s="34">
        <f t="shared" si="11"/>
        <v>10.270307425412746</v>
      </c>
      <c r="AO28" s="34" t="e">
        <f t="shared" si="12"/>
        <v>#VALUE!</v>
      </c>
      <c r="AP28" s="34" t="e">
        <f t="shared" si="13"/>
        <v>#VALUE!</v>
      </c>
      <c r="AQ28" s="34">
        <f t="shared" si="14"/>
        <v>1.3901002363048922</v>
      </c>
      <c r="AR28" s="34">
        <f t="shared" si="15"/>
        <v>1.0236155296500387</v>
      </c>
      <c r="AS28" s="34">
        <f t="shared" si="16"/>
        <v>1.2881246209559405</v>
      </c>
      <c r="AT28" s="34" t="e">
        <f t="shared" si="17"/>
        <v>#VALUE!</v>
      </c>
      <c r="AU28" s="28">
        <f t="shared" si="18"/>
        <v>482.01208154670047</v>
      </c>
      <c r="AV28">
        <f t="shared" si="19"/>
        <v>3326.1747721464399</v>
      </c>
      <c r="AW28">
        <f t="shared" si="20"/>
        <v>8.1497957217062016</v>
      </c>
      <c r="AX28">
        <f t="shared" si="21"/>
        <v>6.1390640597105088</v>
      </c>
      <c r="AY28" s="55">
        <f t="shared" si="1"/>
        <v>0.93628218748790915</v>
      </c>
      <c r="AZ28" s="55">
        <f t="shared" si="2"/>
        <v>0.68944164040637401</v>
      </c>
    </row>
    <row r="29" spans="1:52">
      <c r="A29">
        <f>IL!A27</f>
        <v>1991</v>
      </c>
      <c r="B29" s="31">
        <f>MA!B80/MA!B27</f>
        <v>0.12285012285012284</v>
      </c>
      <c r="C29" s="31">
        <f>MA!C80/MA!C27</f>
        <v>107.1025641025641</v>
      </c>
      <c r="D29" s="31">
        <f>MA!D80/MA!D27</f>
        <v>112.16666666666667</v>
      </c>
      <c r="E29" s="31">
        <f>MA!E80/MA!E27</f>
        <v>3.9646978954514593</v>
      </c>
      <c r="F29" s="31">
        <f>MA!F80/MA!F27</f>
        <v>0.84990958408679929</v>
      </c>
      <c r="G29" s="33">
        <f>MA!B27</f>
        <v>4.07</v>
      </c>
      <c r="H29" s="37">
        <f>MA!C27</f>
        <v>7.8</v>
      </c>
      <c r="I29" s="33">
        <f>MA!D27</f>
        <v>7.8</v>
      </c>
      <c r="J29" s="33">
        <f>MA!E27</f>
        <v>14.73</v>
      </c>
      <c r="K29" s="33">
        <f>MA!F27</f>
        <v>5.53</v>
      </c>
      <c r="L29">
        <f>MA!B80+RI!B80+CT!B80+NH!B80+VT!B80+ME!B80</f>
        <v>1.5000000000000002</v>
      </c>
      <c r="M29">
        <f>MA!C80+RI!C80+CT!C80+NH!C80+VT!C80+ME!C80</f>
        <v>1351.8</v>
      </c>
      <c r="N29">
        <f>MA!D80+RI!D80+CT!D80+NH!D80+VT!D80+ME!D80</f>
        <v>2160.9</v>
      </c>
      <c r="O29">
        <f>MA!E80+RI!E80+CT!E80+NH!E80+VT!E80+ME!E80</f>
        <v>254.29999999999998</v>
      </c>
      <c r="P29">
        <f>MA!F80+RI!F80+CT!F80+NH!F80+VT!F80+ME!F80</f>
        <v>48.3</v>
      </c>
      <c r="Q29" s="28">
        <f>MA!B80/MA!B27+RI!B80/RI!B27+CT!B80/CT!B27+NH!B80/NH!B27+VT!B80/VT!B27+ME!B80/ME!B27</f>
        <v>0.36375183894673618</v>
      </c>
      <c r="R29" s="28">
        <f>MA!C80/MA!C27+RI!C80/RI!C27+CT!C80/CT!C27+NH!C80/NH!C27+VT!C80/VT!C27+ME!C80/ME!C27</f>
        <v>171.83136647886653</v>
      </c>
      <c r="S29" s="28">
        <f>MA!D80/MA!D27+RI!D80/RI!D27+CT!D80/CT!D27+NH!D80/NH!D27+VT!D80/VT!D27+ME!D80/ME!D27</f>
        <v>278.59251888294011</v>
      </c>
      <c r="T29" s="28">
        <f>MA!E80/MA!E27+RI!E80/RI!E27+CT!E80/CT!E27+NH!E80/NH!E27+VT!E80/VT!E27+ME!E80/ME!E27</f>
        <v>17.33754056453531</v>
      </c>
      <c r="U29" s="28">
        <f>MA!F80/MA!F27+RI!F80/RI!F27+CT!F80/CT!F27+NH!F80/NH!F27+VT!F80/VT!F27+ME!F80/ME!F27</f>
        <v>8.3321879893036943</v>
      </c>
      <c r="V29" s="34">
        <f t="shared" si="3"/>
        <v>4.1236904927912779</v>
      </c>
      <c r="W29" s="38">
        <f t="shared" si="4"/>
        <v>7.8670153633810349</v>
      </c>
      <c r="X29" s="34">
        <f t="shared" si="5"/>
        <v>7.756489688468533</v>
      </c>
      <c r="Y29" s="34">
        <f t="shared" si="6"/>
        <v>14.667593656287192</v>
      </c>
      <c r="Z29" s="34">
        <f t="shared" si="7"/>
        <v>5.796796719181601</v>
      </c>
      <c r="AA29" t="e">
        <f>IL!B80+MI!B80+NY!B80+PA!B80+OH!B80+WI!B80+MN!B80+IN!B80+CO!B80+IA!B80+NJ!B80+NE!B80+UT!B80+ ID!B80+WA!B80+MT!B80+SD!B80+ND!B80+AK!B80</f>
        <v>#VALUE!</v>
      </c>
      <c r="AB29">
        <f>IL!C80+MI!C80+NY!C80+PA!C80+OH!C80+WI!C80+MN!C80+IN!C80+CO!C80+IA!C80+NJ!C80+NE!C80+UT!C80+ ID!C80+WA!C80+MT!C80+SD!C80+ND!C80+AK!C80</f>
        <v>14887.5</v>
      </c>
      <c r="AC29">
        <f>IL!D80+MI!D80+NY!D80+PA!D80+OH!D80+WI!D80+MN!D80+IN!D80+CO!D80+IA!D80+NJ!D80+NE!D80+UT!D80+ ID!D80+WA!D80+MT!D80+SD!D80+ND!D80+AK!D80</f>
        <v>4072.0999999999995</v>
      </c>
      <c r="AD29">
        <f>IL!E80+MI!E80+NY!E80+PA!E80+OH!E80+WI!E80+MN!E80+IN!E80+CO!E80+IA!E80+NJ!E80+NE!E80+UT!E80+ ID!E80+WA!E80+MT!E80+SD!E80+ND!E80+AK!E80</f>
        <v>1775.8999999999994</v>
      </c>
      <c r="AE29" t="e">
        <f>IL!F80+MI!F80+NY!F80+PA!F80+OH!F80+WI!F80+MN!F80+IN!F80+CO!F80+IA!F80+NJ!F80+NE!F80+UT!F80+ ID!F80+WA!F80+MT!F80+SD!F80+ND!F80+AK!F80</f>
        <v>#VALUE!</v>
      </c>
      <c r="AF29" t="e">
        <f>IL!B80/IL!B27+MI!B80/MI!B27+NY!B80/NY!B27+PA!B80/PA!B27+OH!B80/OH!B27+WI!B80/WI!B27+MN!B80/MN!B27+IN!B80/IN!B27+CO!B80/CO!B27+IA!B80/IA!B27+NJ!B80/NJ!B27+NE!B80/NE!B27+UT!B80/UT!B27+ ID!B80/ID!B27+WA!B80/WA!B27+MT!B80/MT!B27+SD!B80/SD!B27+ND!B80/ND!B27+AK!B80/AK!B27</f>
        <v>#VALUE!</v>
      </c>
      <c r="AG29">
        <f>IL!C80/IL!C27+MI!C80/MI!C27+NY!C80/NY!C27+PA!C80/PA!C27+OH!C80/OH!C27+WI!C80/WI!C27+MN!C80/MN!C27+IN!C80/IN!C27+CO!C80/CO!C27+IA!C80/IA!C27+NJ!C80/NJ!C27+NE!C80/NE!C27+UT!C80/UT!C27+ ID!C80/ID!C27+WA!C80/WA!C27+MT!C80/MT!C27+SD!C80/SD!C27+ND!C80/ND!C27+AK!C80/AK!C27</f>
        <v>2723.6008955735115</v>
      </c>
      <c r="AH29">
        <f>IL!D80/IL!D27+MI!D80/MI!D27+NY!D80/NY!D27+PA!D80/PA!D27+OH!D80/OH!D27+WI!D80/WI!D27+MN!D80/MN!D27+IN!D80/IN!D27+CO!D80/CO!D27+IA!D80/IA!D27+NJ!D80/NJ!D27+NE!D80/NE!D27+UT!D80/UT!D27+ ID!D80/ID!D27+WA!D80/WA!D27+MT!D80/MT!D27+SD!D80/SD!D27+ND!D80/ND!D27+AK!D80/AK!D27</f>
        <v>529.92018348458862</v>
      </c>
      <c r="AI29">
        <f>IL!E80/IL!E27+MI!E80/MI!E27+NY!E80/NY!E27+PA!E80/PA!E27+OH!E80/OH!E27+WI!E80/WI!E27+MN!E80/MN!E27+IN!E80/IN!E27+CO!E80/CO!E27+IA!E80/IA!E27+NJ!E80/NJ!E27+NE!E80/NE!E27+UT!E80/UT!E27+ ID!E80/ID!E27+WA!E80/WA!E27+MT!E80/MT!E27+SD!E80/SD!E27+ND!E80/ND!E27+AK!E80/AK!E27</f>
        <v>182.8125391459308</v>
      </c>
      <c r="AJ29" s="34" t="e">
        <f>IL!F80/IL!F27+MI!F80/MI!F27+NY!F80/NY!F27+PA!F80/PA!F27+OH!F80/OH!F27+WI!F80/WI!F27+MN!F80/MN!F27+IN!F80/IN!F27+CO!F80/CO!F27+IA!F80/IA!F27+NJ!F80/NJ!F27+NE!F80/NE!F27+UT!F80/UT!F27+ ID!F80/ID!F27+WA!F80/WA!F27+MT!F80/MT!F27+SD!F80/SD!F27+ND!F80/ND!F27+AK!F80/AK!F27</f>
        <v>#VALUE!</v>
      </c>
      <c r="AK29" s="34" t="e">
        <f t="shared" si="8"/>
        <v>#VALUE!</v>
      </c>
      <c r="AL29" s="38">
        <f t="shared" si="9"/>
        <v>5.4661092321550013</v>
      </c>
      <c r="AM29" s="34">
        <f t="shared" si="10"/>
        <v>7.6843647909825767</v>
      </c>
      <c r="AN29" s="34">
        <f t="shared" si="11"/>
        <v>9.7143227061814432</v>
      </c>
      <c r="AO29" s="34" t="e">
        <f t="shared" si="12"/>
        <v>#VALUE!</v>
      </c>
      <c r="AP29" s="34" t="e">
        <f t="shared" si="13"/>
        <v>#VALUE!</v>
      </c>
      <c r="AQ29" s="34">
        <f t="shared" si="14"/>
        <v>1.4392349346226807</v>
      </c>
      <c r="AR29" s="34">
        <f t="shared" si="15"/>
        <v>1.0093859283685482</v>
      </c>
      <c r="AS29" s="34">
        <f t="shared" si="16"/>
        <v>1.5098935973121286</v>
      </c>
      <c r="AT29" s="34" t="e">
        <f t="shared" si="17"/>
        <v>#VALUE!</v>
      </c>
      <c r="AU29" s="28">
        <f t="shared" si="18"/>
        <v>467.76142592634193</v>
      </c>
      <c r="AV29">
        <f t="shared" si="19"/>
        <v>3436.3336182040307</v>
      </c>
      <c r="AW29">
        <f t="shared" si="20"/>
        <v>8.0532506342093857</v>
      </c>
      <c r="AX29">
        <f t="shared" si="21"/>
        <v>6.0341929229901785</v>
      </c>
      <c r="AY29" s="55">
        <f t="shared" si="1"/>
        <v>1.0142494452196358</v>
      </c>
      <c r="AZ29" s="55">
        <f t="shared" si="2"/>
        <v>0.71132870195977072</v>
      </c>
    </row>
    <row r="30" spans="1:52">
      <c r="A30">
        <f>IL!A28</f>
        <v>1992</v>
      </c>
      <c r="B30" s="31">
        <f>MA!B81/MA!B28</f>
        <v>0.25380710659898476</v>
      </c>
      <c r="C30" s="31">
        <f>MA!C81/MA!C28</f>
        <v>124.42257217847769</v>
      </c>
      <c r="D30" s="31">
        <f>MA!D81/MA!D28</f>
        <v>127.32857142857142</v>
      </c>
      <c r="E30" s="31">
        <f>MA!E81/MA!E28</f>
        <v>3.9300244100895037</v>
      </c>
      <c r="F30" s="31">
        <f>MA!F81/MA!F28</f>
        <v>1.4644351464435146</v>
      </c>
      <c r="G30" s="33">
        <f>MA!B28</f>
        <v>3.94</v>
      </c>
      <c r="H30" s="37">
        <f>MA!C28</f>
        <v>7.62</v>
      </c>
      <c r="I30" s="33">
        <f>MA!D28</f>
        <v>7</v>
      </c>
      <c r="J30" s="33">
        <f>MA!E28</f>
        <v>12.29</v>
      </c>
      <c r="K30" s="33">
        <f>MA!F28</f>
        <v>4.78</v>
      </c>
      <c r="L30">
        <f>MA!B81+RI!B81+CT!B81+NH!B81+VT!B81+ME!B81</f>
        <v>2.5</v>
      </c>
      <c r="M30">
        <f>MA!C81+RI!C81+CT!C81+NH!C81+VT!C81+ME!C81</f>
        <v>1553.2</v>
      </c>
      <c r="N30">
        <f>MA!D81+RI!D81+CT!D81+NH!D81+VT!D81+ME!D81</f>
        <v>2201.4</v>
      </c>
      <c r="O30">
        <f>MA!E81+RI!E81+CT!E81+NH!E81+VT!E81+ME!E81</f>
        <v>229.79999999999998</v>
      </c>
      <c r="P30">
        <f>MA!F81+RI!F81+CT!F81+NH!F81+VT!F81+ME!F81</f>
        <v>39.200000000000003</v>
      </c>
      <c r="Q30" s="28">
        <f>MA!B81/MA!B28+RI!B81/RI!B28+CT!B81/CT!B28+NH!B81/NH!B28+VT!B81/VT!B28+ME!B81/ME!B28</f>
        <v>0.62557444303041432</v>
      </c>
      <c r="R30" s="28">
        <f>MA!C81/MA!C28+RI!C81/RI!C28+CT!C81/CT!C28+NH!C81/NH!C28+VT!C81/VT!C28+ME!C81/ME!C28</f>
        <v>198.23304105687637</v>
      </c>
      <c r="S30" s="28">
        <f>MA!D81/MA!D28+RI!D81/RI!D28+CT!D81/CT!D28+NH!D81/NH!D28+VT!D81/VT!D28+ME!D81/ME!D28</f>
        <v>315.97674015447541</v>
      </c>
      <c r="T30" s="28">
        <f>MA!E81/MA!E28+RI!E81/RI!E28+CT!E81/CT!E28+NH!E81/NH!E28+VT!E81/VT!E28+ME!E81/ME!E28</f>
        <v>18.586548484833546</v>
      </c>
      <c r="U30" s="28">
        <f>MA!F81/MA!F28+RI!F81/RI!F28+CT!F81/CT!F28+NH!F81/NH!F28+VT!F81/VT!F28+ME!F81/ME!F28</f>
        <v>8.0434767243661653</v>
      </c>
      <c r="V30" s="34">
        <f t="shared" si="3"/>
        <v>3.9963269405467936</v>
      </c>
      <c r="W30" s="38">
        <f t="shared" si="4"/>
        <v>7.8352225830726221</v>
      </c>
      <c r="X30" s="34">
        <f t="shared" si="5"/>
        <v>6.9669685145931144</v>
      </c>
      <c r="Y30" s="34">
        <f t="shared" si="6"/>
        <v>12.363780192299538</v>
      </c>
      <c r="Z30" s="34">
        <f t="shared" si="7"/>
        <v>4.8735144444753775</v>
      </c>
      <c r="AA30" t="e">
        <f>IL!B81+MI!B81+NY!B81+PA!B81+OH!B81+WI!B81+MN!B81+IN!B81+CO!B81+IA!B81+NJ!B81+NE!B81+UT!B81+ ID!B81+WA!B81+MT!B81+SD!B81+ND!B81+AK!B81</f>
        <v>#VALUE!</v>
      </c>
      <c r="AB30">
        <f>IL!C81+MI!C81+NY!C81+PA!C81+OH!C81+WI!C81+MN!C81+IN!C81+CO!C81+IA!C81+NJ!C81+NE!C81+UT!C81+ ID!C81+WA!C81+MT!C81+SD!C81+ND!C81+AK!C81</f>
        <v>15886.300000000001</v>
      </c>
      <c r="AC30">
        <f>IL!D81+MI!D81+NY!D81+PA!D81+OH!D81+WI!D81+MN!D81+IN!D81+CO!D81+IA!D81+NJ!D81+NE!D81+UT!D81+ ID!D81+WA!D81+MT!D81+SD!D81+ND!D81+AK!D81</f>
        <v>3804.1000000000013</v>
      </c>
      <c r="AD30">
        <f>IL!E81+MI!E81+NY!E81+PA!E81+OH!E81+WI!E81+MN!E81+IN!E81+CO!E81+IA!E81+NJ!E81+NE!E81+UT!E81+ ID!E81+WA!E81+MT!E81+SD!E81+ND!E81+AK!E81</f>
        <v>1716.6999999999996</v>
      </c>
      <c r="AE30" t="e">
        <f>IL!F81+MI!F81+NY!F81+PA!F81+OH!F81+WI!F81+MN!F81+IN!F81+CO!F81+IA!F81+NJ!F81+NE!F81+UT!F81+ ID!F81+WA!F81+MT!F81+SD!F81+ND!F81+AK!F81</f>
        <v>#VALUE!</v>
      </c>
      <c r="AF30" t="e">
        <f>IL!B81/IL!B28+MI!B81/MI!B28+NY!B81/NY!B28+PA!B81/PA!B28+OH!B81/OH!B28+WI!B81/WI!B28+MN!B81/MN!B28+IN!B81/IN!B28+CO!B81/CO!B28+IA!B81/IA!B28+NJ!B81/NJ!B28+NE!B81/NE!B28+UT!B81/UT!B28+ ID!B81/ID!B28+WA!B81/WA!B28+MT!B81/MT!B28+SD!B81/SD!B28+ND!B81/ND!B28+AK!B81/AK!B28</f>
        <v>#VALUE!</v>
      </c>
      <c r="AG30">
        <f>IL!C81/IL!C28+MI!C81/MI!C28+NY!C81/NY!C28+PA!C81/PA!C28+OH!C81/OH!C28+WI!C81/WI!C28+MN!C81/MN!C28+IN!C81/IN!C28+CO!C81/CO!C28+IA!C81/IA!C28+NJ!C81/NJ!C28+NE!C81/NE!C28+UT!C81/UT!C28+ ID!C81/ID!C28+WA!C81/WA!C28+MT!C81/MT!C28+SD!C81/SD!C28+ND!C81/ND!C28+AK!C81/AK!C28</f>
        <v>2837.6319659107121</v>
      </c>
      <c r="AH30">
        <f>IL!D81/IL!D28+MI!D81/MI!D28+NY!D81/NY!D28+PA!D81/PA!D28+OH!D81/OH!D28+WI!D81/WI!D28+MN!D81/MN!D28+IN!D81/IN!D28+CO!D81/CO!D28+IA!D81/IA!D28+NJ!D81/NJ!D28+NE!D81/NE!D28+UT!D81/UT!D28+ ID!D81/ID!D28+WA!D81/WA!D28+MT!D81/MT!D28+SD!D81/SD!D28+ND!D81/ND!D28+AK!D81/AK!D28</f>
        <v>539.46265330878373</v>
      </c>
      <c r="AI30">
        <f>IL!E81/IL!E28+MI!E81/MI!E28+NY!E81/NY!E28+PA!E81/PA!E28+OH!E81/OH!E28+WI!E81/WI!E28+MN!E81/MN!E28+IN!E81/IN!E28+CO!E81/CO!E28+IA!E81/IA!E28+NJ!E81/NJ!E28+NE!E81/NE!E28+UT!E81/UT!E28+ ID!E81/ID!E28+WA!E81/WA!E28+MT!E81/MT!E28+SD!E81/SD!E28+ND!E81/ND!E28+AK!E81/AK!E28</f>
        <v>180.64937752674209</v>
      </c>
      <c r="AJ30" s="34" t="e">
        <f>IL!F81/IL!F28+MI!F81/MI!F28+NY!F81/NY!F28+PA!F81/PA!F28+OH!F81/OH!F28+WI!F81/WI!F28+MN!F81/MN!F28+IN!F81/IN!F28+CO!F81/CO!F28+IA!F81/IA!F28+NJ!F81/NJ!F28+NE!F81/NE!F28+UT!F81/UT!F28+ ID!F81/ID!F28+WA!F81/WA!F28+MT!F81/MT!F28+SD!F81/SD!F28+ND!F81/ND!F28+AK!F81/AK!F28</f>
        <v>#VALUE!</v>
      </c>
      <c r="AK30" s="34" t="e">
        <f t="shared" si="8"/>
        <v>#VALUE!</v>
      </c>
      <c r="AL30" s="38">
        <f t="shared" si="9"/>
        <v>5.5984356642604416</v>
      </c>
      <c r="AM30" s="34">
        <f t="shared" si="10"/>
        <v>7.0516466277463836</v>
      </c>
      <c r="AN30" s="34">
        <f t="shared" si="11"/>
        <v>9.5029389168300415</v>
      </c>
      <c r="AO30" s="34" t="e">
        <f t="shared" si="12"/>
        <v>#VALUE!</v>
      </c>
      <c r="AP30" s="34" t="e">
        <f t="shared" si="13"/>
        <v>#VALUE!</v>
      </c>
      <c r="AQ30" s="34">
        <f t="shared" si="14"/>
        <v>1.3995378446681965</v>
      </c>
      <c r="AR30" s="34">
        <f t="shared" si="15"/>
        <v>0.98799172482352093</v>
      </c>
      <c r="AS30" s="34">
        <f t="shared" si="16"/>
        <v>1.3010480547657572</v>
      </c>
      <c r="AT30" s="34" t="e">
        <f t="shared" si="17"/>
        <v>#VALUE!</v>
      </c>
      <c r="AU30" s="28">
        <f t="shared" si="18"/>
        <v>532.79632969618535</v>
      </c>
      <c r="AV30">
        <f t="shared" si="19"/>
        <v>3557.7439967462383</v>
      </c>
      <c r="AW30">
        <f t="shared" si="20"/>
        <v>7.4782797439164259</v>
      </c>
      <c r="AX30">
        <f t="shared" si="21"/>
        <v>6.017043390299591</v>
      </c>
      <c r="AY30" s="55">
        <f t="shared" si="1"/>
        <v>1.1246243709385007</v>
      </c>
      <c r="AZ30" s="55">
        <f t="shared" si="2"/>
        <v>0.79391891848806817</v>
      </c>
    </row>
    <row r="31" spans="1:52">
      <c r="A31">
        <f>IL!A29</f>
        <v>1993</v>
      </c>
      <c r="B31" s="31">
        <f>MA!B82/MA!B29</f>
        <v>0.20202020202020204</v>
      </c>
      <c r="C31" s="31">
        <f>MA!C82/MA!C29</f>
        <v>126.2</v>
      </c>
      <c r="D31" s="31">
        <f>MA!D82/MA!D29</f>
        <v>127.54050073637703</v>
      </c>
      <c r="E31" s="31">
        <f>MA!E82/MA!E29</f>
        <v>4.3344155844155843</v>
      </c>
      <c r="F31" s="31">
        <f>MA!F82/MA!F29</f>
        <v>1.4084507042253522</v>
      </c>
      <c r="G31" s="33">
        <f>MA!B29</f>
        <v>3.96</v>
      </c>
      <c r="H31" s="37">
        <f>MA!C29</f>
        <v>8</v>
      </c>
      <c r="I31" s="33">
        <f>MA!D29</f>
        <v>6.79</v>
      </c>
      <c r="J31" s="33">
        <f>MA!E29</f>
        <v>12.32</v>
      </c>
      <c r="K31" s="33">
        <f>MA!F29</f>
        <v>4.97</v>
      </c>
      <c r="L31">
        <f>MA!B82+RI!B82+CT!B82+NH!B82+VT!B82+ME!B82</f>
        <v>1.9000000000000001</v>
      </c>
      <c r="M31">
        <f>MA!C82+RI!C82+CT!C82+NH!C82+VT!C82+ME!C82</f>
        <v>1640.8</v>
      </c>
      <c r="N31">
        <f>MA!D82+RI!D82+CT!D82+NH!D82+VT!D82+ME!D82</f>
        <v>2075.7999999999997</v>
      </c>
      <c r="O31">
        <f>MA!E82+RI!E82+CT!E82+NH!E82+VT!E82+ME!E82</f>
        <v>235.3</v>
      </c>
      <c r="P31">
        <f>MA!F82+RI!F82+CT!F82+NH!F82+VT!F82+ME!F82</f>
        <v>50.8</v>
      </c>
      <c r="Q31" s="28">
        <f>MA!B82/MA!B29+RI!B82/RI!B29+CT!B82/CT!B29+NH!B82/NH!B29+VT!B82/VT!B29+ME!B82/ME!B29</f>
        <v>0.47712325393162958</v>
      </c>
      <c r="R31" s="28">
        <f>MA!C82/MA!C29+RI!C82/RI!C29+CT!C82/CT!C29+NH!C82/NH!C29+VT!C82/VT!C29+ME!C82/ME!C29</f>
        <v>199.84240354120038</v>
      </c>
      <c r="S31" s="28">
        <f>MA!D82/MA!D29+RI!D82/RI!D29+CT!D82/CT!D29+NH!D82/NH!D29+VT!D82/VT!D29+ME!D82/ME!D29</f>
        <v>307.77384378209911</v>
      </c>
      <c r="T31" s="28">
        <f>MA!E82/MA!E29+RI!E82/RI!E29+CT!E82/CT!E29+NH!E82/NH!E29+VT!E82/VT!E29+ME!E82/ME!E29</f>
        <v>19.001651855172906</v>
      </c>
      <c r="U31" s="28">
        <f>MA!F82/MA!F29+RI!F82/RI!F29+CT!F82/CT!F29+NH!F82/NH!F29+VT!F82/VT!F29+ME!F82/ME!F29</f>
        <v>10.359326875946202</v>
      </c>
      <c r="V31" s="34">
        <f t="shared" si="3"/>
        <v>3.9821995351169046</v>
      </c>
      <c r="W31" s="38">
        <f t="shared" si="4"/>
        <v>8.210469704752752</v>
      </c>
      <c r="X31" s="34">
        <f t="shared" si="5"/>
        <v>6.7445627428614303</v>
      </c>
      <c r="Y31" s="34">
        <f t="shared" si="6"/>
        <v>12.383133939797093</v>
      </c>
      <c r="Z31" s="34">
        <f t="shared" si="7"/>
        <v>4.9037935194375279</v>
      </c>
      <c r="AA31" t="e">
        <f>IL!B82+MI!B82+NY!B82+PA!B82+OH!B82+WI!B82+MN!B82+IN!B82+CO!B82+IA!B82+NJ!B82+NE!B82+UT!B82+ ID!B82+WA!B82+MT!B82+SD!B82+ND!B82+AK!B82</f>
        <v>#VALUE!</v>
      </c>
      <c r="AB31">
        <f>IL!C82+MI!C82+NY!C82+PA!C82+OH!C82+WI!C82+MN!C82+IN!C82+CO!C82+IA!C82+NJ!C82+NE!C82+UT!C82+ ID!C82+WA!C82+MT!C82+SD!C82+ND!C82+AK!C82</f>
        <v>17445.400000000001</v>
      </c>
      <c r="AC31">
        <f>IL!D82+MI!D82+NY!D82+PA!D82+OH!D82+WI!D82+MN!D82+IN!D82+CO!D82+IA!D82+NJ!D82+NE!D82+UT!D82+ ID!D82+WA!D82+MT!D82+SD!D82+ND!D82+AK!D82</f>
        <v>3719.8999999999996</v>
      </c>
      <c r="AD31">
        <f>IL!E82+MI!E82+NY!E82+PA!E82+OH!E82+WI!E82+MN!E82+IN!E82+CO!E82+IA!E82+NJ!E82+NE!E82+UT!E82+ ID!E82+WA!E82+MT!E82+SD!E82+ND!E82+AK!E82</f>
        <v>1745.6000000000001</v>
      </c>
      <c r="AE31" t="e">
        <f>IL!F82+MI!F82+NY!F82+PA!F82+OH!F82+WI!F82+MN!F82+IN!F82+CO!F82+IA!F82+NJ!F82+NE!F82+UT!F82+ ID!F82+WA!F82+MT!F82+SD!F82+ND!F82+AK!F82</f>
        <v>#VALUE!</v>
      </c>
      <c r="AF31" t="e">
        <f>IL!B82/IL!B29+MI!B82/MI!B29+NY!B82/NY!B29+PA!B82/PA!B29+OH!B82/OH!B29+WI!B82/WI!B29+MN!B82/MN!B29+IN!B82/IN!B29+CO!B82/CO!B29+IA!B82/IA!B29+NJ!B82/NJ!B29+NE!B82/NE!B29+UT!B82/UT!B29+ ID!B82/ID!B29+WA!B82/WA!B29+MT!B82/MT!B29+SD!B82/SD!B29+ND!B82/ND!B29+AK!B82/AK!B29</f>
        <v>#VALUE!</v>
      </c>
      <c r="AG31">
        <f>IL!C82/IL!C29+MI!C82/MI!C29+NY!C82/NY!C29+PA!C82/PA!C29+OH!C82/OH!C29+WI!C82/WI!C29+MN!C82/MN!C29+IN!C82/IN!C29+CO!C82/CO!C29+IA!C82/IA!C29+NJ!C82/NJ!C29+NE!C82/NE!C29+UT!C82/UT!C29+ ID!C82/ID!C29+WA!C82/WA!C29+MT!C82/MT!C29+SD!C82/SD!C29+ND!C82/ND!C29+AK!C82/AK!C29</f>
        <v>2976.4343213776688</v>
      </c>
      <c r="AH31">
        <f>IL!D82/IL!D29+MI!D82/MI!D29+NY!D82/NY!D29+PA!D82/PA!D29+OH!D82/OH!D29+WI!D82/WI!D29+MN!D82/MN!D29+IN!D82/IN!D29+CO!D82/CO!D29+IA!D82/IA!D29+NJ!D82/NJ!D29+NE!D82/NE!D29+UT!D82/UT!D29+ ID!D82/ID!D29+WA!D82/WA!D29+MT!D82/MT!D29+SD!D82/SD!D29+ND!D82/ND!D29+AK!D82/AK!D29</f>
        <v>538.82312116730816</v>
      </c>
      <c r="AI31">
        <f>IL!E82/IL!E29+MI!E82/MI!E29+NY!E82/NY!E29+PA!E82/PA!E29+OH!E82/OH!E29+WI!E82/WI!E29+MN!E82/MN!E29+IN!E82/IN!E29+CO!E82/CO!E29+IA!E82/IA!E29+NJ!E82/NJ!E29+NE!E82/NE!E29+UT!E82/UT!E29+ ID!E82/ID!E29+WA!E82/WA!E29+MT!E82/MT!E29+SD!E82/SD!E29+ND!E82/ND!E29+AK!E82/AK!E29</f>
        <v>192.80709956464432</v>
      </c>
      <c r="AJ31" s="34" t="e">
        <f>IL!F82/IL!F29+MI!F82/MI!F29+NY!F82/NY!F29+PA!F82/PA!F29+OH!F82/OH!F29+WI!F82/WI!F29+MN!F82/MN!F29+IN!F82/IN!F29+CO!F82/CO!F29+IA!F82/IA!F29+NJ!F82/NJ!F29+NE!F82/NE!F29+UT!F82/UT!F29+ ID!F82/ID!F29+WA!F82/WA!F29+MT!F82/MT!F29+SD!F82/SD!F29+ND!F82/ND!F29+AK!F82/AK!F29</f>
        <v>#VALUE!</v>
      </c>
      <c r="AK31" s="34" t="e">
        <f t="shared" si="8"/>
        <v>#VALUE!</v>
      </c>
      <c r="AL31" s="38">
        <f t="shared" si="9"/>
        <v>5.8611741823771357</v>
      </c>
      <c r="AM31" s="34">
        <f t="shared" si="10"/>
        <v>6.9037497721723522</v>
      </c>
      <c r="AN31" s="34">
        <f t="shared" si="11"/>
        <v>9.0536085234492916</v>
      </c>
      <c r="AO31" s="34" t="e">
        <f t="shared" si="12"/>
        <v>#VALUE!</v>
      </c>
      <c r="AP31" s="34" t="e">
        <f t="shared" si="13"/>
        <v>#VALUE!</v>
      </c>
      <c r="AQ31" s="34">
        <f t="shared" si="14"/>
        <v>1.4008233588142238</v>
      </c>
      <c r="AR31" s="34">
        <f t="shared" si="15"/>
        <v>0.97694194683118829</v>
      </c>
      <c r="AS31" s="34">
        <f t="shared" si="16"/>
        <v>1.3677567245948581</v>
      </c>
      <c r="AT31" s="34" t="e">
        <f t="shared" si="17"/>
        <v>#VALUE!</v>
      </c>
      <c r="AU31" s="28">
        <f t="shared" si="18"/>
        <v>526.61789917847238</v>
      </c>
      <c r="AV31">
        <f t="shared" si="19"/>
        <v>3708.0645421096215</v>
      </c>
      <c r="AW31">
        <f t="shared" si="20"/>
        <v>7.5043024670543694</v>
      </c>
      <c r="AX31">
        <f t="shared" si="21"/>
        <v>6.1786680732815267</v>
      </c>
      <c r="AY31" s="55">
        <f t="shared" si="1"/>
        <v>1.2173464786049866</v>
      </c>
      <c r="AZ31" s="55">
        <f t="shared" si="2"/>
        <v>0.84898415727672627</v>
      </c>
    </row>
    <row r="32" spans="1:52">
      <c r="A32">
        <f>IL!A30</f>
        <v>1994</v>
      </c>
      <c r="B32" s="31">
        <f>MA!B83/MA!B30</f>
        <v>7.3710073710073709E-2</v>
      </c>
      <c r="C32" s="31">
        <f>MA!C83/MA!C30</f>
        <v>122.54295532646047</v>
      </c>
      <c r="D32" s="31">
        <f>MA!D83/MA!D30</f>
        <v>127.99696509863429</v>
      </c>
      <c r="E32" s="31">
        <f>MA!E83/MA!E30</f>
        <v>4.4840386043058649</v>
      </c>
      <c r="F32" s="31">
        <f>MA!F83/MA!F30</f>
        <v>1.2475247524752475</v>
      </c>
      <c r="G32" s="33">
        <f>MA!B30</f>
        <v>4.07</v>
      </c>
      <c r="H32" s="37">
        <f>MA!C30</f>
        <v>8.73</v>
      </c>
      <c r="I32" s="33">
        <f>MA!D30</f>
        <v>6.59</v>
      </c>
      <c r="J32" s="33">
        <f>MA!E30</f>
        <v>13.47</v>
      </c>
      <c r="K32" s="33">
        <f>MA!F30</f>
        <v>5.05</v>
      </c>
      <c r="L32" t="e">
        <f>MA!B83+RI!B83+CT!B83+NH!B83+VT!B83+ME!B83</f>
        <v>#VALUE!</v>
      </c>
      <c r="M32">
        <f>MA!C83+RI!C83+CT!C83+NH!C83+VT!C83+ME!C83</f>
        <v>1726.2</v>
      </c>
      <c r="N32">
        <f>MA!D83+RI!D83+CT!D83+NH!D83+VT!D83+ME!D83</f>
        <v>2015.8</v>
      </c>
      <c r="O32">
        <f>MA!E83+RI!E83+CT!E83+NH!E83+VT!E83+ME!E83</f>
        <v>252.70000000000002</v>
      </c>
      <c r="P32">
        <f>MA!F83+RI!F83+CT!F83+NH!F83+VT!F83+ME!F83</f>
        <v>49.599999999999994</v>
      </c>
      <c r="Q32" s="28" t="e">
        <f>MA!B83/MA!B30+RI!B83/RI!B30+CT!B83/CT!B30+NH!B83/NH!B30+VT!B83/VT!B30+ME!B83/ME!B30</f>
        <v>#VALUE!</v>
      </c>
      <c r="R32" s="28">
        <f>MA!C83/MA!C30+RI!C83/RI!C30+CT!C83/CT!C30+NH!C83/NH!C30+VT!C83/VT!C30+ME!C83/ME!C30</f>
        <v>193.39812172221193</v>
      </c>
      <c r="S32" s="28">
        <f>MA!D83/MA!D30+RI!D83/RI!D30+CT!D83/CT!D30+NH!D83/NH!D30+VT!D83/VT!D30+ME!D83/ME!D30</f>
        <v>307.32194443519006</v>
      </c>
      <c r="T32" s="28">
        <f>MA!E83/MA!E30+RI!E83/RI!E30+CT!E83/CT!E30+NH!E83/NH!E30+VT!E83/VT!E30+ME!E83/ME!E30</f>
        <v>19.112832760654022</v>
      </c>
      <c r="U32" s="28">
        <f>MA!F83/MA!F30+RI!F83/RI!F30+CT!F83/CT!F30+NH!F83/NH!F30+VT!F83/VT!F30+ME!F83/ME!F30</f>
        <v>9.3509778333495817</v>
      </c>
      <c r="V32" s="34" t="e">
        <f t="shared" si="3"/>
        <v>#VALUE!</v>
      </c>
      <c r="W32" s="38">
        <f t="shared" si="4"/>
        <v>8.9256296008884384</v>
      </c>
      <c r="X32" s="34">
        <f t="shared" si="5"/>
        <v>6.5592452361471514</v>
      </c>
      <c r="Y32" s="34">
        <f t="shared" si="6"/>
        <v>13.221483343913949</v>
      </c>
      <c r="Z32" s="34">
        <f t="shared" si="7"/>
        <v>5.3042581090402336</v>
      </c>
      <c r="AA32" t="e">
        <f>IL!B83+MI!B83+NY!B83+PA!B83+OH!B83+WI!B83+MN!B83+IN!B83+CO!B83+IA!B83+NJ!B83+NE!B83+UT!B83+ ID!B83+WA!B83+MT!B83+SD!B83+ND!B83+AK!B83</f>
        <v>#VALUE!</v>
      </c>
      <c r="AB32">
        <f>IL!C83+MI!C83+NY!C83+PA!C83+OH!C83+WI!C83+MN!C83+IN!C83+CO!C83+IA!C83+NJ!C83+NE!C83+UT!C83+ ID!C83+WA!C83+MT!C83+SD!C83+ND!C83+AK!C83</f>
        <v>17790.199999999993</v>
      </c>
      <c r="AC32">
        <f>IL!D83+MI!D83+NY!D83+PA!D83+OH!D83+WI!D83+MN!D83+IN!D83+CO!D83+IA!D83+NJ!D83+NE!D83+UT!D83+ ID!D83+WA!D83+MT!D83+SD!D83+ND!D83+AK!D83</f>
        <v>3559.0000000000005</v>
      </c>
      <c r="AD32">
        <f>IL!E83+MI!E83+NY!E83+PA!E83+OH!E83+WI!E83+MN!E83+IN!E83+CO!E83+IA!E83+NJ!E83+NE!E83+UT!E83+ ID!E83+WA!E83+MT!E83+SD!E83+ND!E83+AK!E83</f>
        <v>1769.6</v>
      </c>
      <c r="AE32">
        <f>IL!F83+MI!F83+NY!F83+PA!F83+OH!F83+WI!F83+MN!F83+IN!F83+CO!F83+IA!F83+NJ!F83+NE!F83+UT!F83+ ID!F83+WA!F83+MT!F83+SD!F83+ND!F83+AK!F83</f>
        <v>169.39999999999992</v>
      </c>
      <c r="AF32" t="e">
        <f>IL!B83/IL!B30+MI!B83/MI!B30+NY!B83/NY!B30+PA!B83/PA!B30+OH!B83/OH!B30+WI!B83/WI!B30+MN!B83/MN!B30+IN!B83/IN!B30+CO!B83/CO!B30+IA!B83/IA!B30+NJ!B83/NJ!B30+NE!B83/NE!B30+UT!B83/UT!B30+ ID!B83/ID!B30+WA!B83/WA!B30+MT!B83/MT!B30+SD!B83/SD!B30+ND!B83/ND!B30+AK!B83/AK!B30</f>
        <v>#VALUE!</v>
      </c>
      <c r="AG32">
        <f>IL!C83/IL!C30+MI!C83/MI!C30+NY!C83/NY!C30+PA!C83/PA!C30+OH!C83/OH!C30+WI!C83/WI!C30+MN!C83/MN!C30+IN!C83/IN!C30+CO!C83/CO!C30+IA!C83/IA!C30+NJ!C83/NJ!C30+NE!C83/NE!C30+UT!C83/UT!C30+ ID!C83/ID!C30+WA!C83/WA!C30+MT!C83/MT!C30+SD!C83/SD!C30+ND!C83/ND!C30+AK!C83/AK!C30</f>
        <v>2930.94862470105</v>
      </c>
      <c r="AH32">
        <f>IL!D83/IL!D30+MI!D83/MI!D30+NY!D83/NY!D30+PA!D83/PA!D30+OH!D83/OH!D30+WI!D83/WI!D30+MN!D83/MN!D30+IN!D83/IN!D30+CO!D83/CO!D30+IA!D83/IA!D30+NJ!D83/NJ!D30+NE!D83/NE!D30+UT!D83/UT!D30+ ID!D83/ID!D30+WA!D83/WA!D30+MT!D83/MT!D30+SD!D83/SD!D30+ND!D83/ND!D30+AK!D83/AK!D30</f>
        <v>527.76877706600669</v>
      </c>
      <c r="AI32">
        <f>IL!E83/IL!E30+MI!E83/MI!E30+NY!E83/NY!E30+PA!E83/PA!E30+OH!E83/OH!E30+WI!E83/WI!E30+MN!E83/MN!E30+IN!E83/IN!E30+CO!E83/CO!E30+IA!E83/IA!E30+NJ!E83/NJ!E30+NE!E83/NE!E30+UT!E83/UT!E30+ ID!E83/ID!E30+WA!E83/WA!E30+MT!E83/MT!E30+SD!E83/SD!E30+ND!E83/ND!E30+AK!E83/AK!E30</f>
        <v>189.47590635081758</v>
      </c>
      <c r="AJ32" s="34">
        <f>IL!F83/IL!F30+MI!F83/MI!F30+NY!F83/NY!F30+PA!F83/PA!F30+OH!F83/OH!F30+WI!F83/WI!F30+MN!F83/MN!F30+IN!F83/IN!F30+CO!F83/CO!F30+IA!F83/IA!F30+NJ!F83/NJ!F30+NE!F83/NE!F30+UT!F83/UT!F30+ ID!F83/ID!F30+WA!F83/WA!F30+MT!F83/MT!F30+SD!F83/SD!F30+ND!F83/ND!F30+AK!F83/AK!F30</f>
        <v>27.225578372393329</v>
      </c>
      <c r="AK32" s="34" t="e">
        <f t="shared" si="8"/>
        <v>#VALUE!</v>
      </c>
      <c r="AL32" s="38">
        <f t="shared" si="9"/>
        <v>6.0697754474678156</v>
      </c>
      <c r="AM32" s="34">
        <f t="shared" si="10"/>
        <v>6.7434834242854151</v>
      </c>
      <c r="AN32" s="34">
        <f t="shared" si="11"/>
        <v>9.3394460228814431</v>
      </c>
      <c r="AO32" s="34">
        <f t="shared" si="12"/>
        <v>6.2220900391145086</v>
      </c>
      <c r="AP32" s="34" t="e">
        <f t="shared" si="13"/>
        <v>#VALUE!</v>
      </c>
      <c r="AQ32" s="34">
        <f t="shared" si="14"/>
        <v>1.4705040867058807</v>
      </c>
      <c r="AR32" s="34">
        <f t="shared" si="15"/>
        <v>0.97267907748171167</v>
      </c>
      <c r="AS32" s="34">
        <f t="shared" si="16"/>
        <v>1.4156603412581001</v>
      </c>
      <c r="AT32" s="34">
        <f t="shared" si="17"/>
        <v>0.85248816325311561</v>
      </c>
      <c r="AU32" s="28">
        <f t="shared" si="18"/>
        <v>519.832898918056</v>
      </c>
      <c r="AV32">
        <f t="shared" si="19"/>
        <v>3648.1933081178745</v>
      </c>
      <c r="AW32">
        <f t="shared" si="20"/>
        <v>7.684584812377766</v>
      </c>
      <c r="AX32">
        <f t="shared" si="21"/>
        <v>6.3370545493180357</v>
      </c>
      <c r="AY32" s="55">
        <f t="shared" si="1"/>
        <v>1.3607708325495209</v>
      </c>
      <c r="AZ32" s="55">
        <f t="shared" si="2"/>
        <v>0.90009496065618488</v>
      </c>
    </row>
    <row r="33" spans="1:52">
      <c r="A33">
        <f>IL!A31</f>
        <v>1995</v>
      </c>
      <c r="B33" s="31">
        <f>MA!B84/MA!B31</f>
        <v>7.4812967581047385E-2</v>
      </c>
      <c r="C33" s="31">
        <f>MA!C84/MA!C31</f>
        <v>108.46938775510205</v>
      </c>
      <c r="D33" s="31">
        <f>MA!D84/MA!D31</f>
        <v>116.68749999999999</v>
      </c>
      <c r="E33" s="31">
        <f>MA!E84/MA!E31</f>
        <v>4.6784922394678494</v>
      </c>
      <c r="F33" s="31">
        <f>MA!F84/MA!F31</f>
        <v>0.74786324786324787</v>
      </c>
      <c r="G33" s="33">
        <f>MA!B31</f>
        <v>4.01</v>
      </c>
      <c r="H33" s="37">
        <f>MA!C31</f>
        <v>8.82</v>
      </c>
      <c r="I33" s="33">
        <f>MA!D31</f>
        <v>6.4</v>
      </c>
      <c r="J33" s="33">
        <f>MA!E31</f>
        <v>13.53</v>
      </c>
      <c r="K33" s="33">
        <f>MA!F31</f>
        <v>4.68</v>
      </c>
      <c r="L33" t="e">
        <f>MA!B84+RI!B84+CT!B84+NH!B84+VT!B84+ME!B84</f>
        <v>#VALUE!</v>
      </c>
      <c r="M33">
        <f>MA!C84+RI!C84+CT!C84+NH!C84+VT!C84+ME!C84</f>
        <v>1572.8000000000002</v>
      </c>
      <c r="N33">
        <f>MA!D84+RI!D84+CT!D84+NH!D84+VT!D84+ME!D84</f>
        <v>1864.8</v>
      </c>
      <c r="O33">
        <f>MA!E84+RI!E84+CT!E84+NH!E84+VT!E84+ME!E84</f>
        <v>258.3</v>
      </c>
      <c r="P33">
        <f>MA!F84+RI!F84+CT!F84+NH!F84+VT!F84+ME!F84</f>
        <v>49.6</v>
      </c>
      <c r="Q33" s="28" t="e">
        <f>MA!B84/MA!B31+RI!B84/RI!B31+CT!B84/CT!B31+NH!B84/NH!B31+VT!B84/VT!B31+ME!B84/ME!B31</f>
        <v>#VALUE!</v>
      </c>
      <c r="R33" s="28">
        <f>MA!C84/MA!C31+RI!C84/RI!C31+CT!C84/CT!C31+NH!C84/NH!C31+VT!C84/VT!C31+ME!C84/ME!C31</f>
        <v>178.13677684270047</v>
      </c>
      <c r="S33" s="28">
        <f>MA!D84/MA!D31+RI!D84/RI!D31+CT!D84/CT!D31+NH!D84/NH!D31+VT!D84/VT!D31+ME!D84/ME!D31</f>
        <v>293.54414649045367</v>
      </c>
      <c r="T33" s="28">
        <f>MA!E84/MA!E31+RI!E84/RI!E31+CT!E84/CT!E31+NH!E84/NH!E31+VT!E84/VT!E31+ME!E84/ME!E31</f>
        <v>19.72628120953279</v>
      </c>
      <c r="U33" s="28">
        <f>MA!F84/MA!F31+RI!F84/RI!F31+CT!F84/CT!F31+NH!F84/NH!F31+VT!F84/VT!F31+ME!F84/ME!F31</f>
        <v>10.666984382272098</v>
      </c>
      <c r="V33" s="34" t="e">
        <f t="shared" si="3"/>
        <v>#VALUE!</v>
      </c>
      <c r="W33" s="38">
        <f t="shared" si="4"/>
        <v>8.8291706399786527</v>
      </c>
      <c r="X33" s="34">
        <f t="shared" si="5"/>
        <v>6.3527071559597426</v>
      </c>
      <c r="Y33" s="34">
        <f t="shared" si="6"/>
        <v>13.094206518518842</v>
      </c>
      <c r="Z33" s="34">
        <f t="shared" si="7"/>
        <v>4.6498614999785968</v>
      </c>
      <c r="AA33" t="e">
        <f>IL!B84+MI!B84+NY!B84+PA!B84+OH!B84+WI!B84+MN!B84+IN!B84+CO!B84+IA!B84+NJ!B84+NE!B84+UT!B84+ ID!B84+WA!B84+MT!B84+SD!B84+ND!B84+AK!B84</f>
        <v>#VALUE!</v>
      </c>
      <c r="AB33">
        <f>IL!C84+MI!C84+NY!C84+PA!C84+OH!C84+WI!C84+MN!C84+IN!C84+CO!C84+IA!C84+NJ!C84+NE!C84+UT!C84+ ID!C84+WA!C84+MT!C84+SD!C84+ND!C84+AK!C84</f>
        <v>16828.299999999996</v>
      </c>
      <c r="AC33">
        <f>IL!D84+MI!D84+NY!D84+PA!D84+OH!D84+WI!D84+MN!D84+IN!D84+CO!D84+IA!D84+NJ!D84+NE!D84+UT!D84+ ID!D84+WA!D84+MT!D84+SD!D84+ND!D84+AK!D84</f>
        <v>3276.5999999999995</v>
      </c>
      <c r="AD33">
        <f>IL!E84+MI!E84+NY!E84+PA!E84+OH!E84+WI!E84+MN!E84+IN!E84+CO!E84+IA!E84+NJ!E84+NE!E84+UT!E84+ ID!E84+WA!E84+MT!E84+SD!E84+ND!E84+AK!E84</f>
        <v>1843.8</v>
      </c>
      <c r="AE33" t="e">
        <f>IL!F84+MI!F84+NY!F84+PA!F84+OH!F84+WI!F84+MN!F84+IN!F84+CO!F84+IA!F84+NJ!F84+NE!F84+UT!F84+ ID!F84+WA!F84+MT!F84+SD!F84+ND!F84+AK!F84</f>
        <v>#VALUE!</v>
      </c>
      <c r="AF33" t="e">
        <f>IL!B84/IL!B31+MI!B84/MI!B31+NY!B84/NY!B31+PA!B84/PA!B31+OH!B84/OH!B31+WI!B84/WI!B31+MN!B84/MN!B31+IN!B84/IN!B31+CO!B84/CO!B31+IA!B84/IA!B31+NJ!B84/NJ!B31+NE!B84/NE!B31+UT!B84/UT!B31+ ID!B84/ID!B31+WA!B84/WA!B31+MT!B84/MT!B31+SD!B84/SD!B31+ND!B84/ND!B31+AK!B84/AK!B31</f>
        <v>#VALUE!</v>
      </c>
      <c r="AG33">
        <f>IL!C84/IL!C31+MI!C84/MI!C31+NY!C84/NY!C31+PA!C84/PA!C31+OH!C84/OH!C31+WI!C84/WI!C31+MN!C84/MN!C31+IN!C84/IN!C31+CO!C84/CO!C31+IA!C84/IA!C31+NJ!C84/NJ!C31+NE!C84/NE!C31+UT!C84/UT!C31+ ID!C84/ID!C31+WA!C84/WA!C31+MT!C84/MT!C31+SD!C84/SD!C31+ND!C84/ND!C31+AK!C84/AK!C31</f>
        <v>2981.2107265422596</v>
      </c>
      <c r="AH33">
        <f>IL!D84/IL!D31+MI!D84/MI!D31+NY!D84/NY!D31+PA!D84/PA!D31+OH!D84/OH!D31+WI!D84/WI!D31+MN!D84/MN!D31+IN!D84/IN!D31+CO!D84/CO!D31+IA!D84/IA!D31+NJ!D84/NJ!D31+NE!D84/NE!D31+UT!D84/UT!D31+ ID!D84/ID!D31+WA!D84/WA!D31+MT!D84/MT!D31+SD!D84/SD!D31+ND!D84/ND!D31+AK!D84/AK!D31</f>
        <v>492.53937854374203</v>
      </c>
      <c r="AI33">
        <f>IL!E84/IL!E31+MI!E84/MI!E31+NY!E84/NY!E31+PA!E84/PA!E31+OH!E84/OH!E31+WI!E84/WI!E31+MN!E84/MN!E31+IN!E84/IN!E31+CO!E84/CO!E31+IA!E84/IA!E31+NJ!E84/NJ!E31+NE!E84/NE!E31+UT!E84/UT!E31+ ID!E84/ID!E31+WA!E84/WA!E31+MT!E84/MT!E31+SD!E84/SD!E31+ND!E84/ND!E31+AK!E84/AK!E31</f>
        <v>198.9815986749837</v>
      </c>
      <c r="AJ33" s="34" t="e">
        <f>IL!F84/IL!F31+MI!F84/MI!F31+NY!F84/NY!F31+PA!F84/PA!F31+OH!F84/OH!F31+WI!F84/WI!F31+MN!F84/MN!F31+IN!F84/IN!F31+CO!F84/CO!F31+IA!F84/IA!F31+NJ!F84/NJ!F31+NE!F84/NE!F31+UT!F84/UT!F31+ ID!F84/ID!F31+WA!F84/WA!F31+MT!F84/MT!F31+SD!F84/SD!F31+ND!F84/ND!F31+AK!F84/AK!F31</f>
        <v>#VALUE!</v>
      </c>
      <c r="AK33" s="34" t="e">
        <f t="shared" si="8"/>
        <v>#VALUE!</v>
      </c>
      <c r="AL33" s="38">
        <f t="shared" si="9"/>
        <v>5.6447871497893756</v>
      </c>
      <c r="AM33" s="34">
        <f t="shared" si="10"/>
        <v>6.6524630166377801</v>
      </c>
      <c r="AN33" s="34">
        <f t="shared" si="11"/>
        <v>9.2661834676062718</v>
      </c>
      <c r="AO33" s="34" t="e">
        <f t="shared" si="12"/>
        <v>#VALUE!</v>
      </c>
      <c r="AP33" s="34" t="e">
        <f t="shared" si="13"/>
        <v>#VALUE!</v>
      </c>
      <c r="AQ33" s="34">
        <f t="shared" si="14"/>
        <v>1.5641281780320266</v>
      </c>
      <c r="AR33" s="34">
        <f t="shared" si="15"/>
        <v>0.95494061974815203</v>
      </c>
      <c r="AS33" s="34">
        <f t="shared" si="16"/>
        <v>1.4131175542007115</v>
      </c>
      <c r="AT33" s="34" t="e">
        <f t="shared" si="17"/>
        <v>#VALUE!</v>
      </c>
      <c r="AU33" s="28">
        <f t="shared" si="18"/>
        <v>491.40720454268694</v>
      </c>
      <c r="AV33">
        <f t="shared" si="19"/>
        <v>3672.7317037609855</v>
      </c>
      <c r="AW33">
        <f t="shared" si="20"/>
        <v>7.5210537530467763</v>
      </c>
      <c r="AX33">
        <f t="shared" si="21"/>
        <v>5.9761239781070525</v>
      </c>
      <c r="AY33" s="55">
        <f t="shared" si="1"/>
        <v>1.3898280564838621</v>
      </c>
      <c r="AZ33" s="55">
        <f t="shared" si="2"/>
        <v>0.84852589720104998</v>
      </c>
    </row>
    <row r="34" spans="1:52">
      <c r="A34">
        <f>IL!A32</f>
        <v>1996</v>
      </c>
      <c r="B34" s="31">
        <f>MA!B85/MA!B32</f>
        <v>9.5465393794749401E-2</v>
      </c>
      <c r="C34" s="31">
        <f>MA!C85/MA!C32</f>
        <v>117.37572254335259</v>
      </c>
      <c r="D34" s="31">
        <f>MA!D85/MA!D32</f>
        <v>106.79729729729729</v>
      </c>
      <c r="E34" s="31">
        <f>MA!E85/MA!E32</f>
        <v>5.5517241379310347</v>
      </c>
      <c r="F34" s="31">
        <f>MA!F85/MA!F32</f>
        <v>0.84278768233387358</v>
      </c>
      <c r="G34" s="33">
        <f>MA!B32</f>
        <v>4.1900000000000004</v>
      </c>
      <c r="H34" s="37">
        <f>MA!C32</f>
        <v>8.65</v>
      </c>
      <c r="I34" s="33">
        <f>MA!D32</f>
        <v>7.4</v>
      </c>
      <c r="J34" s="33">
        <f>MA!E32</f>
        <v>14.5</v>
      </c>
      <c r="K34" s="33">
        <f>MA!F32</f>
        <v>6.17</v>
      </c>
      <c r="L34" t="e">
        <f>MA!B85+RI!B85+CT!B85+NH!B85+VT!B85+ME!B85</f>
        <v>#VALUE!</v>
      </c>
      <c r="M34">
        <f>MA!C85+RI!C85+CT!C85+NH!C85+VT!C85+ME!C85</f>
        <v>1692</v>
      </c>
      <c r="N34">
        <f>MA!D85+RI!D85+CT!D85+NH!D85+VT!D85+ME!D85</f>
        <v>2135.1999999999998</v>
      </c>
      <c r="O34">
        <f>MA!E85+RI!E85+CT!E85+NH!E85+VT!E85+ME!E85</f>
        <v>326.59999999999997</v>
      </c>
      <c r="P34">
        <f>MA!F85+RI!F85+CT!F85+NH!F85+VT!F85+ME!F85</f>
        <v>75.8</v>
      </c>
      <c r="Q34" s="28" t="e">
        <f>MA!B85/MA!B32+RI!B85/RI!B32+CT!B85/CT!B32+NH!B85/NH!B32+VT!B85/VT!B32+ME!B85/ME!B32</f>
        <v>#VALUE!</v>
      </c>
      <c r="R34" s="28">
        <f>MA!C85/MA!C32+RI!C85/RI!C32+CT!C85/CT!C32+NH!C85/NH!C32+VT!C85/VT!C32+ME!C85/ME!C32</f>
        <v>193.80008707070479</v>
      </c>
      <c r="S34" s="28">
        <f>MA!D85/MA!D32+RI!D85/RI!D32+CT!D85/CT!D32+NH!D85/NH!D32+VT!D85/VT!D32+ME!D85/ME!D32</f>
        <v>288.65102780510648</v>
      </c>
      <c r="T34" s="28">
        <f>MA!E85/MA!E32+RI!E85/RI!E32+CT!E85/CT!E32+NH!E85/NH!E32+VT!E85/VT!E32+ME!E85/ME!E32</f>
        <v>22.839749054035728</v>
      </c>
      <c r="U34" s="28">
        <f>MA!F85/MA!F32+RI!F85/RI!F32+CT!F85/CT!F32+NH!F85/NH!F32+VT!F85/VT!F32+ME!F85/ME!F32</f>
        <v>12.888521170184482</v>
      </c>
      <c r="V34" s="34" t="e">
        <f t="shared" si="3"/>
        <v>#VALUE!</v>
      </c>
      <c r="W34" s="38">
        <f t="shared" si="4"/>
        <v>8.7306462322831742</v>
      </c>
      <c r="X34" s="34">
        <f t="shared" si="5"/>
        <v>7.3971674940359469</v>
      </c>
      <c r="Y34" s="34">
        <f t="shared" si="6"/>
        <v>14.299631717813929</v>
      </c>
      <c r="Z34" s="34">
        <f t="shared" si="7"/>
        <v>5.8812022728682862</v>
      </c>
      <c r="AA34" t="e">
        <f>IL!B85+MI!B85+NY!B85+PA!B85+OH!B85+WI!B85+MN!B85+IN!B85+CO!B85+IA!B85+NJ!B85+NE!B85+UT!B85+ ID!B85+WA!B85+MT!B85+SD!B85+ND!B85+AK!B85</f>
        <v>#VALUE!</v>
      </c>
      <c r="AB34">
        <f>IL!C85+MI!C85+NY!C85+PA!C85+OH!C85+WI!C85+MN!C85+IN!C85+CO!C85+IA!C85+NJ!C85+NE!C85+UT!C85+ ID!C85+WA!C85+MT!C85+SD!C85+ND!C85+AK!C85</f>
        <v>19121</v>
      </c>
      <c r="AC34">
        <f>IL!D85+MI!D85+NY!D85+PA!D85+OH!D85+WI!D85+MN!D85+IN!D85+CO!D85+IA!D85+NJ!D85+NE!D85+UT!D85+ ID!D85+WA!D85+MT!D85+SD!D85+ND!D85+AK!D85</f>
        <v>3847.6</v>
      </c>
      <c r="AD34">
        <f>IL!E85+MI!E85+NY!E85+PA!E85+OH!E85+WI!E85+MN!E85+IN!E85+CO!E85+IA!E85+NJ!E85+NE!E85+UT!E85+ ID!E85+WA!E85+MT!E85+SD!E85+ND!E85+AK!E85</f>
        <v>2712.2</v>
      </c>
      <c r="AE34" t="e">
        <f>IL!F85+MI!F85+NY!F85+PA!F85+OH!F85+WI!F85+MN!F85+IN!F85+CO!F85+IA!F85+NJ!F85+NE!F85+UT!F85+ ID!F85+WA!F85+MT!F85+SD!F85+ND!F85+AK!F85</f>
        <v>#VALUE!</v>
      </c>
      <c r="AF34" t="e">
        <f>IL!B85/IL!B32+MI!B85/MI!B32+NY!B85/NY!B32+PA!B85/PA!B32+OH!B85/OH!B32+WI!B85/WI!B32+MN!B85/MN!B32+IN!B85/IN!B32+CO!B85/CO!B32+IA!B85/IA!B32+NJ!B85/NJ!B32+NE!B85/NE!B32+UT!B85/UT!B32+ ID!B85/ID!B32+WA!B85/WA!B32+MT!B85/MT!B32+SD!B85/SD!B32+ND!B85/ND!B32+AK!B85/AK!B32</f>
        <v>#VALUE!</v>
      </c>
      <c r="AG34">
        <f>IL!C85/IL!C32+MI!C85/MI!C32+NY!C85/NY!C32+PA!C85/PA!C32+OH!C85/OH!C32+WI!C85/WI!C32+MN!C85/MN!C32+IN!C85/IN!C32+CO!C85/CO!C32+IA!C85/IA!C32+NJ!C85/NJ!C32+NE!C85/NE!C32+UT!C85/UT!C32+ ID!C85/ID!C32+WA!C85/WA!C32+MT!C85/MT!C32+SD!C85/SD!C32+ND!C85/ND!C32+AK!C85/AK!C32</f>
        <v>3213.9876258251675</v>
      </c>
      <c r="AH34">
        <f>IL!D85/IL!D32+MI!D85/MI!D32+NY!D85/NY!D32+PA!D85/PA!D32+OH!D85/OH!D32+WI!D85/WI!D32+MN!D85/MN!D32+IN!D85/IN!D32+CO!D85/CO!D32+IA!D85/IA!D32+NJ!D85/NJ!D32+NE!D85/NE!D32+UT!D85/UT!D32+ ID!D85/ID!D32+WA!D85/WA!D32+MT!D85/MT!D32+SD!D85/SD!D32+ND!D85/ND!D32+AK!D85/AK!D32</f>
        <v>509.56688973336963</v>
      </c>
      <c r="AI34">
        <f>IL!E85/IL!E32+MI!E85/MI!E32+NY!E85/NY!E32+PA!E85/PA!E32+OH!E85/OH!E32+WI!E85/WI!E32+MN!E85/MN!E32+IN!E85/IN!E32+CO!E85/CO!E32+IA!E85/IA!E32+NJ!E85/NJ!E32+NE!E85/NE!E32+UT!E85/UT!E32+ ID!E85/ID!E32+WA!E85/WA!E32+MT!E85/MT!E32+SD!E85/SD!E32+ND!E85/ND!E32+AK!E85/AK!E32</f>
        <v>253.56890033178598</v>
      </c>
      <c r="AJ34" s="34" t="e">
        <f>IL!F85/IL!F32+MI!F85/MI!F32+NY!F85/NY!F32+PA!F85/PA!F32+OH!F85/OH!F32+WI!F85/WI!F32+MN!F85/MN!F32+IN!F85/IN!F32+CO!F85/CO!F32+IA!F85/IA!F32+NJ!F85/NJ!F32+NE!F85/NE!F32+UT!F85/UT!F32+ ID!F85/ID!F32+WA!F85/WA!F32+MT!F85/MT!F32+SD!F85/SD!F32+ND!F85/ND!F32+AK!F85/AK!F32</f>
        <v>#VALUE!</v>
      </c>
      <c r="AK34" s="34" t="e">
        <f t="shared" si="8"/>
        <v>#VALUE!</v>
      </c>
      <c r="AL34" s="38">
        <f t="shared" si="9"/>
        <v>5.9493072861756353</v>
      </c>
      <c r="AM34" s="34">
        <f t="shared" si="10"/>
        <v>7.5507260725147445</v>
      </c>
      <c r="AN34" s="34">
        <f t="shared" si="11"/>
        <v>10.696106645772339</v>
      </c>
      <c r="AO34" s="34" t="e">
        <f t="shared" si="12"/>
        <v>#VALUE!</v>
      </c>
      <c r="AP34" s="34" t="e">
        <f t="shared" si="13"/>
        <v>#VALUE!</v>
      </c>
      <c r="AQ34" s="34">
        <f t="shared" si="14"/>
        <v>1.4675063519698364</v>
      </c>
      <c r="AR34" s="34">
        <f t="shared" si="15"/>
        <v>0.97966307120612373</v>
      </c>
      <c r="AS34" s="34">
        <f t="shared" si="16"/>
        <v>1.3369006304238646</v>
      </c>
      <c r="AT34" s="34" t="e">
        <f t="shared" si="17"/>
        <v>#VALUE!</v>
      </c>
      <c r="AU34" s="28">
        <f t="shared" si="18"/>
        <v>505.29086392984703</v>
      </c>
      <c r="AV34">
        <f t="shared" si="19"/>
        <v>3977.123415890323</v>
      </c>
      <c r="AW34">
        <f t="shared" si="20"/>
        <v>8.2206117238975072</v>
      </c>
      <c r="AX34">
        <f t="shared" si="21"/>
        <v>6.4571292651855181</v>
      </c>
      <c r="AY34" s="55">
        <f t="shared" si="1"/>
        <v>1.1802688311873917</v>
      </c>
      <c r="AZ34" s="55">
        <f t="shared" si="2"/>
        <v>0.78791194767766726</v>
      </c>
    </row>
    <row r="35" spans="1:52">
      <c r="A35">
        <f>IL!A33</f>
        <v>1997</v>
      </c>
      <c r="B35" s="31">
        <f>MA!B86/MA!B33</f>
        <v>7.2463768115942032E-2</v>
      </c>
      <c r="C35" s="31">
        <f>MA!C86/MA!C33</f>
        <v>114.49729729729729</v>
      </c>
      <c r="D35" s="31">
        <f>MA!D86/MA!D33</f>
        <v>106.75378266850069</v>
      </c>
      <c r="E35" s="31">
        <f>MA!E86/MA!E33</f>
        <v>5.2081956378056837</v>
      </c>
      <c r="F35" s="31">
        <f>MA!F86/MA!F33</f>
        <v>1.0664335664335665</v>
      </c>
      <c r="G35" s="33">
        <f>MA!B33</f>
        <v>4.1399999999999997</v>
      </c>
      <c r="H35" s="37">
        <f>MA!C33</f>
        <v>9.25</v>
      </c>
      <c r="I35" s="33">
        <f>MA!D33</f>
        <v>7.27</v>
      </c>
      <c r="J35" s="33">
        <f>MA!E33</f>
        <v>15.13</v>
      </c>
      <c r="K35" s="33">
        <f>MA!F33</f>
        <v>5.72</v>
      </c>
      <c r="L35" t="e">
        <f>MA!B86+RI!B86+CT!B86+NH!B86+VT!B86+ME!B86</f>
        <v>#VALUE!</v>
      </c>
      <c r="M35">
        <f>MA!C86+RI!C86+CT!C86+NH!C86+VT!C86+ME!C86</f>
        <v>1736.8</v>
      </c>
      <c r="N35">
        <f>MA!D86+RI!D86+CT!D86+NH!D86+VT!D86+ME!D86</f>
        <v>2086.1000000000004</v>
      </c>
      <c r="O35">
        <f>MA!E86+RI!E86+CT!E86+NH!E86+VT!E86+ME!E86</f>
        <v>300.60000000000002</v>
      </c>
      <c r="P35">
        <f>MA!F86+RI!F86+CT!F86+NH!F86+VT!F86+ME!F86</f>
        <v>76.900000000000006</v>
      </c>
      <c r="Q35" s="28" t="e">
        <f>MA!B86/MA!B33+RI!B86/RI!B33+CT!B86/CT!B33+NH!B86/NH!B33+VT!B86/VT!B33+ME!B86/ME!B33</f>
        <v>#VALUE!</v>
      </c>
      <c r="R35" s="28">
        <f>MA!C86/MA!C33+RI!C86/RI!C33+CT!C86/CT!C33+NH!C86/NH!C33+VT!C86/VT!C33+ME!C86/ME!C33</f>
        <v>185.68885245817683</v>
      </c>
      <c r="S35" s="28">
        <f>MA!D86/MA!D33+RI!D86/RI!D33+CT!D86/CT!D33+NH!D86/NH!D33+VT!D86/VT!D33+ME!D86/ME!D33</f>
        <v>286.55336080419954</v>
      </c>
      <c r="T35" s="28">
        <f>MA!E86/MA!E33+RI!E86/RI!E33+CT!E86/CT!E33+NH!E86/NH!E33+VT!E86/VT!E33+ME!E86/ME!E33</f>
        <v>20.863242712483981</v>
      </c>
      <c r="U35" s="28">
        <f>MA!F86/MA!F33+RI!F86/RI!F33+CT!F86/CT!F33+NH!F86/NH!F33+VT!F86/VT!F33+ME!F86/ME!F33</f>
        <v>13.52457228380878</v>
      </c>
      <c r="V35" s="34" t="e">
        <f t="shared" si="3"/>
        <v>#VALUE!</v>
      </c>
      <c r="W35" s="38">
        <f t="shared" si="4"/>
        <v>9.3532809159407346</v>
      </c>
      <c r="X35" s="34">
        <f t="shared" si="5"/>
        <v>7.279970453480118</v>
      </c>
      <c r="Y35" s="34">
        <f t="shared" si="6"/>
        <v>14.408114986848588</v>
      </c>
      <c r="Z35" s="34">
        <f t="shared" si="7"/>
        <v>5.6859469110207961</v>
      </c>
      <c r="AA35" t="e">
        <f>IL!B86+MI!B86+NY!B86+PA!B86+OH!B86+WI!B86+MN!B86+IN!B86+CO!B86+IA!B86+NJ!B86+NE!B86+UT!B86+ ID!B86+WA!B86+MT!B86+SD!B86+ND!B86+AK!B86</f>
        <v>#VALUE!</v>
      </c>
      <c r="AB35">
        <f>IL!C86+MI!C86+NY!C86+PA!C86+OH!C86+WI!C86+MN!C86+IN!C86+CO!C86+IA!C86+NJ!C86+NE!C86+UT!C86+ ID!C86+WA!C86+MT!C86+SD!C86+ND!C86+AK!C86</f>
        <v>19930.299999999996</v>
      </c>
      <c r="AC35">
        <f>IL!D86+MI!D86+NY!D86+PA!D86+OH!D86+WI!D86+MN!D86+IN!D86+CO!D86+IA!D86+NJ!D86+NE!D86+UT!D86+ ID!D86+WA!D86+MT!D86+SD!D86+ND!D86+AK!D86</f>
        <v>3609.8999999999996</v>
      </c>
      <c r="AD35">
        <f>IL!E86+MI!E86+NY!E86+PA!E86+OH!E86+WI!E86+MN!E86+IN!E86+CO!E86+IA!E86+NJ!E86+NE!E86+UT!E86+ ID!E86+WA!E86+MT!E86+SD!E86+ND!E86+AK!E86</f>
        <v>2526.1999999999998</v>
      </c>
      <c r="AE35" t="e">
        <f>IL!F86+MI!F86+NY!F86+PA!F86+OH!F86+WI!F86+MN!F86+IN!F86+CO!F86+IA!F86+NJ!F86+NE!F86+UT!F86+ ID!F86+WA!F86+MT!F86+SD!F86+ND!F86+AK!F86</f>
        <v>#VALUE!</v>
      </c>
      <c r="AF35" t="e">
        <f>IL!B86/IL!B33+MI!B86/MI!B33+NY!B86/NY!B33+PA!B86/PA!B33+OH!B86/OH!B33+WI!B86/WI!B33+MN!B86/MN!B33+IN!B86/IN!B33+CO!B86/CO!B33+IA!B86/IA!B33+NJ!B86/NJ!B33+NE!B86/NE!B33+UT!B86/UT!B33+ ID!B86/ID!B33+WA!B86/WA!B33+MT!B86/MT!B33+SD!B86/SD!B33+ND!B86/ND!B33+AK!B86/AK!B33</f>
        <v>#VALUE!</v>
      </c>
      <c r="AG35">
        <f>IL!C86/IL!C33+MI!C86/MI!C33+NY!C86/NY!C33+PA!C86/PA!C33+OH!C86/OH!C33+WI!C86/WI!C33+MN!C86/MN!C33+IN!C86/IN!C33+CO!C86/CO!C33+IA!C86/IA!C33+NJ!C86/NJ!C33+NE!C86/NE!C33+UT!C86/UT!C33+ ID!C86/ID!C33+WA!C86/WA!C33+MT!C86/MT!C33+SD!C86/SD!C33+ND!C86/ND!C33+AK!C86/AK!C33</f>
        <v>3043.9256112163257</v>
      </c>
      <c r="AH35">
        <f>IL!D86/IL!D33+MI!D86/MI!D33+NY!D86/NY!D33+PA!D86/PA!D33+OH!D86/OH!D33+WI!D86/WI!D33+MN!D86/MN!D33+IN!D86/IN!D33+CO!D86/CO!D33+IA!D86/IA!D33+NJ!D86/NJ!D33+NE!D86/NE!D33+UT!D86/UT!D33+ ID!D86/ID!D33+WA!D86/WA!D33+MT!D86/MT!D33+SD!D86/SD!D33+ND!D86/ND!D33+AK!D86/AK!D33</f>
        <v>476.50518170859442</v>
      </c>
      <c r="AI35">
        <f>IL!E86/IL!E33+MI!E86/MI!E33+NY!E86/NY!E33+PA!E86/PA!E33+OH!E86/OH!E33+WI!E86/WI!E33+MN!E86/MN!E33+IN!E86/IN!E33+CO!E86/CO!E33+IA!E86/IA!E33+NJ!E86/NJ!E33+NE!E86/NE!E33+UT!E86/UT!E33+ ID!E86/ID!E33+WA!E86/WA!E33+MT!E86/MT!E33+SD!E86/SD!E33+ND!E86/ND!E33+AK!E86/AK!E33</f>
        <v>237.97866375478071</v>
      </c>
      <c r="AJ35" s="34" t="e">
        <f>IL!F86/IL!F33+MI!F86/MI!F33+NY!F86/NY!F33+PA!F86/PA!F33+OH!F86/OH!F33+WI!F86/WI!F33+MN!F86/MN!F33+IN!F86/IN!F33+CO!F86/CO!F33+IA!F86/IA!F33+NJ!F86/NJ!F33+NE!F86/NE!F33+UT!F86/UT!F33+ ID!F86/ID!F33+WA!F86/WA!F33+MT!F86/MT!F33+SD!F86/SD!F33+ND!F86/ND!F33+AK!F86/AK!F33</f>
        <v>#VALUE!</v>
      </c>
      <c r="AK35" s="34" t="e">
        <f t="shared" si="8"/>
        <v>#VALUE!</v>
      </c>
      <c r="AL35" s="38">
        <f t="shared" si="9"/>
        <v>6.5475647389543212</v>
      </c>
      <c r="AM35" s="34">
        <f t="shared" si="10"/>
        <v>7.5757833042991445</v>
      </c>
      <c r="AN35" s="34">
        <f t="shared" si="11"/>
        <v>10.615237350030089</v>
      </c>
      <c r="AO35" s="34" t="e">
        <f t="shared" si="12"/>
        <v>#VALUE!</v>
      </c>
      <c r="AP35" s="34" t="e">
        <f t="shared" si="13"/>
        <v>#VALUE!</v>
      </c>
      <c r="AQ35" s="34">
        <f t="shared" si="14"/>
        <v>1.4285129340217109</v>
      </c>
      <c r="AR35" s="34">
        <f t="shared" si="15"/>
        <v>0.96095283630259631</v>
      </c>
      <c r="AS35" s="34">
        <f t="shared" si="16"/>
        <v>1.3573050240659714</v>
      </c>
      <c r="AT35" s="34" t="e">
        <f t="shared" si="17"/>
        <v>#VALUE!</v>
      </c>
      <c r="AU35" s="28">
        <f t="shared" si="18"/>
        <v>493.10545597486032</v>
      </c>
      <c r="AV35">
        <f t="shared" si="19"/>
        <v>3758.4094566797012</v>
      </c>
      <c r="AW35">
        <f t="shared" si="20"/>
        <v>8.3623086097230832</v>
      </c>
      <c r="AX35">
        <f t="shared" si="21"/>
        <v>6.9354870192956266</v>
      </c>
      <c r="AY35" s="55">
        <f t="shared" si="1"/>
        <v>1.2847965490669664</v>
      </c>
      <c r="AZ35" s="55">
        <f t="shared" si="2"/>
        <v>0.86427561031724276</v>
      </c>
    </row>
    <row r="36" spans="1:52">
      <c r="A36">
        <f>IL!A34</f>
        <v>1998</v>
      </c>
      <c r="B36" s="31">
        <f>MA!B87/MA!B34</f>
        <v>7.3170731707317083E-2</v>
      </c>
      <c r="C36" s="31">
        <f>MA!C87/MA!C34</f>
        <v>103.59913793103449</v>
      </c>
      <c r="D36" s="31">
        <f>MA!D87/MA!D34</f>
        <v>98.790322580645153</v>
      </c>
      <c r="E36" s="31">
        <f>MA!E87/MA!E34</f>
        <v>4.7703180212014136</v>
      </c>
      <c r="F36" s="31">
        <f>MA!F87/MA!F34</f>
        <v>1.1111111111111112</v>
      </c>
      <c r="G36" s="33">
        <f>MA!B34</f>
        <v>4.0999999999999996</v>
      </c>
      <c r="H36" s="37">
        <f>MA!C34</f>
        <v>9.2799999999999994</v>
      </c>
      <c r="I36" s="33">
        <f>MA!D34</f>
        <v>6.2</v>
      </c>
      <c r="J36" s="33">
        <f>MA!E34</f>
        <v>14.15</v>
      </c>
      <c r="K36" s="33">
        <f>MA!F34</f>
        <v>4.5</v>
      </c>
      <c r="L36" t="e">
        <f>MA!B87+RI!B87+CT!B87+NH!B87+VT!B87+ME!B87</f>
        <v>#VALUE!</v>
      </c>
      <c r="M36">
        <f>MA!C87+RI!C87+CT!C87+NH!C87+VT!C87+ME!C87</f>
        <v>1567.7</v>
      </c>
      <c r="N36">
        <f>MA!D87+RI!D87+CT!D87+NH!D87+VT!D87+ME!D87</f>
        <v>1633.9</v>
      </c>
      <c r="O36">
        <f>MA!E87+RI!E87+CT!E87+NH!E87+VT!E87+ME!E87</f>
        <v>303</v>
      </c>
      <c r="P36">
        <f>MA!F87+RI!F87+CT!F87+NH!F87+VT!F87+ME!F87</f>
        <v>84.199999999999989</v>
      </c>
      <c r="Q36" s="28" t="e">
        <f>MA!B87/MA!B34+RI!B87/RI!B34+CT!B87/CT!B34+NH!B87/NH!B34+VT!B87/VT!B34+ME!B87/ME!B34</f>
        <v>#VALUE!</v>
      </c>
      <c r="R36" s="28">
        <f>MA!C87/MA!C34+RI!C87/RI!C34+CT!C87/CT!C34+NH!C87/NH!C34+VT!C87/VT!C34+ME!C87/ME!C34</f>
        <v>166.51995829536071</v>
      </c>
      <c r="S36" s="28">
        <f>MA!D87/MA!D34+RI!D87/RI!D34+CT!D87/CT!D34+NH!D87/NH!D34+VT!D87/VT!D34+ME!D87/ME!D34</f>
        <v>262.88933162838151</v>
      </c>
      <c r="T36" s="28">
        <f>MA!E87/MA!E34+RI!E87/RI!E34+CT!E87/CT!E34+NH!E87/NH!E34+VT!E87/VT!E34+ME!E87/ME!E34</f>
        <v>22.901751411787874</v>
      </c>
      <c r="U36" s="28">
        <f>MA!F87/MA!F34+RI!F87/RI!F34+CT!F87/CT!F34+NH!F87/NH!F34+VT!F87/VT!F34+ME!F87/ME!F34</f>
        <v>18.096468537410029</v>
      </c>
      <c r="V36" s="34" t="e">
        <f t="shared" si="3"/>
        <v>#VALUE!</v>
      </c>
      <c r="W36" s="38">
        <f t="shared" si="4"/>
        <v>9.4144871044186207</v>
      </c>
      <c r="X36" s="34">
        <f t="shared" si="5"/>
        <v>6.2151628210979268</v>
      </c>
      <c r="Y36" s="34">
        <f t="shared" si="6"/>
        <v>13.230429173379349</v>
      </c>
      <c r="Z36" s="34">
        <f t="shared" si="7"/>
        <v>4.6528415102613554</v>
      </c>
      <c r="AA36" t="e">
        <f>IL!B87+MI!B87+NY!B87+PA!B87+OH!B87+WI!B87+MN!B87+IN!B87+CO!B87+IA!B87+NJ!B87+NE!B87+UT!B87+ ID!B87+WA!B87+MT!B87+SD!B87+ND!B87+AK!B87</f>
        <v>#VALUE!</v>
      </c>
      <c r="AB36">
        <f>IL!C87+MI!C87+NY!C87+PA!C87+OH!C87+WI!C87+MN!C87+IN!C87+CO!C87+IA!C87+NJ!C87+NE!C87+UT!C87+ ID!C87+WA!C87+MT!C87+SD!C87+ND!C87+AK!C87</f>
        <v>16815.399999999998</v>
      </c>
      <c r="AC36">
        <f>IL!D87+MI!D87+NY!D87+PA!D87+OH!D87+WI!D87+MN!D87+IN!D87+CO!D87+IA!D87+NJ!D87+NE!D87+UT!D87+ ID!D87+WA!D87+MT!D87+SD!D87+ND!D87+AK!D87</f>
        <v>2695.2000000000003</v>
      </c>
      <c r="AD36">
        <f>IL!E87+MI!E87+NY!E87+PA!E87+OH!E87+WI!E87+MN!E87+IN!E87+CO!E87+IA!E87+NJ!E87+NE!E87+UT!E87+ ID!E87+WA!E87+MT!E87+SD!E87+ND!E87+AK!E87</f>
        <v>1914.4999999999998</v>
      </c>
      <c r="AE36" t="e">
        <f>IL!F87+MI!F87+NY!F87+PA!F87+OH!F87+WI!F87+MN!F87+IN!F87+CO!F87+IA!F87+NJ!F87+NE!F87+UT!F87+ ID!F87+WA!F87+MT!F87+SD!F87+ND!F87+AK!F87</f>
        <v>#VALUE!</v>
      </c>
      <c r="AF36" t="e">
        <f>IL!B87/IL!B34+MI!B87/MI!B34+NY!B87/NY!B34+PA!B87/PA!B34+OH!B87/OH!B34+WI!B87/WI!B34+MN!B87/MN!B34+IN!B87/IN!B34+CO!B87/CO!B34+IA!B87/IA!B34+NJ!B87/NJ!B34+NE!B87/NE!B34+UT!B87/UT!B34+ ID!B87/ID!B34+WA!B87/WA!B34+MT!B87/MT!B34+SD!B87/SD!B34+ND!B87/ND!B34+AK!B87/AK!B34</f>
        <v>#VALUE!</v>
      </c>
      <c r="AG36">
        <f>IL!C87/IL!C34+MI!C87/MI!C34+NY!C87/NY!C34+PA!C87/PA!C34+OH!C87/OH!C34+WI!C87/WI!C34+MN!C87/MN!C34+IN!C87/IN!C34+CO!C87/CO!C34+IA!C87/IA!C34+NJ!C87/NJ!C34+NE!C87/NE!C34+UT!C87/UT!C34+ ID!C87/ID!C34+WA!C87/WA!C34+MT!C87/MT!C34+SD!C87/SD!C34+ND!C87/ND!C34+AK!C87/AK!C34</f>
        <v>2634.4767319576085</v>
      </c>
      <c r="AH36">
        <f>IL!D87/IL!D34+MI!D87/MI!D34+NY!D87/NY!D34+PA!D87/PA!D34+OH!D87/OH!D34+WI!D87/WI!D34+MN!D87/MN!D34+IN!D87/IN!D34+CO!D87/CO!D34+IA!D87/IA!D34+NJ!D87/NJ!D34+NE!D87/NE!D34+UT!D87/UT!D34+ ID!D87/ID!D34+WA!D87/WA!D34+MT!D87/MT!D34+SD!D87/SD!D34+ND!D87/ND!D34+AK!D87/AK!D34</f>
        <v>408.32981614841776</v>
      </c>
      <c r="AI36">
        <f>IL!E87/IL!E34+MI!E87/MI!E34+NY!E87/NY!E34+PA!E87/PA!E34+OH!E87/OH!E34+WI!E87/WI!E34+MN!E87/MN!E34+IN!E87/IN!E34+CO!E87/CO!E34+IA!E87/IA!E34+NJ!E87/NJ!E34+NE!E87/NE!E34+UT!E87/UT!E34+ ID!E87/ID!E34+WA!E87/WA!E34+MT!E87/MT!E34+SD!E87/SD!E34+ND!E87/ND!E34+AK!E87/AK!E34</f>
        <v>207.95663836292678</v>
      </c>
      <c r="AJ36" s="34" t="e">
        <f>IL!F87/IL!F34+MI!F87/MI!F34+NY!F87/NY!F34+PA!F87/PA!F34+OH!F87/OH!F34+WI!F87/WI!F34+MN!F87/MN!F34+IN!F87/IN!F34+CO!F87/CO!F34+IA!F87/IA!F34+NJ!F87/NJ!F34+NE!F87/NE!F34+UT!F87/UT!F34+ ID!F87/ID!F34+WA!F87/WA!F34+MT!F87/MT!F34+SD!F87/SD!F34+ND!F87/ND!F34+AK!F87/AK!F34</f>
        <v>#VALUE!</v>
      </c>
      <c r="AK36" s="34" t="e">
        <f t="shared" si="8"/>
        <v>#VALUE!</v>
      </c>
      <c r="AL36" s="38">
        <f t="shared" si="9"/>
        <v>6.38282350191984</v>
      </c>
      <c r="AM36" s="34">
        <f t="shared" si="10"/>
        <v>6.6005466498198651</v>
      </c>
      <c r="AN36" s="34">
        <f t="shared" si="11"/>
        <v>9.2062461437696754</v>
      </c>
      <c r="AO36" s="34" t="e">
        <f t="shared" si="12"/>
        <v>#VALUE!</v>
      </c>
      <c r="AP36" s="34" t="e">
        <f t="shared" si="13"/>
        <v>#VALUE!</v>
      </c>
      <c r="AQ36" s="34">
        <f t="shared" si="14"/>
        <v>1.4749721814471151</v>
      </c>
      <c r="AR36" s="34">
        <f t="shared" si="15"/>
        <v>0.94161334671690322</v>
      </c>
      <c r="AS36" s="34">
        <f t="shared" si="16"/>
        <v>1.4371144293521891</v>
      </c>
      <c r="AT36" s="34" t="e">
        <f t="shared" si="17"/>
        <v>#VALUE!</v>
      </c>
      <c r="AU36" s="28">
        <f t="shared" si="18"/>
        <v>452.31104133553009</v>
      </c>
      <c r="AV36">
        <f t="shared" si="19"/>
        <v>3250.7631864689529</v>
      </c>
      <c r="AW36">
        <f t="shared" si="20"/>
        <v>7.7482079359637908</v>
      </c>
      <c r="AX36">
        <f t="shared" si="21"/>
        <v>6.5907907685125444</v>
      </c>
      <c r="AY36" s="55">
        <f t="shared" si="1"/>
        <v>1.5147611374653454</v>
      </c>
      <c r="AZ36" s="55">
        <f t="shared" si="2"/>
        <v>0.96701437631594245</v>
      </c>
    </row>
    <row r="37" spans="1:52">
      <c r="A37">
        <f>IL!A35</f>
        <v>1999</v>
      </c>
      <c r="B37" s="31">
        <f>MA!B88/MA!B35</f>
        <v>0.12315270935960593</v>
      </c>
      <c r="C37" s="31">
        <f>MA!C88/MA!C35</f>
        <v>112.13302752293576</v>
      </c>
      <c r="D37" s="31">
        <f>MA!D88/MA!D35</f>
        <v>103.65930599369086</v>
      </c>
      <c r="E37" s="31">
        <f>MA!E88/MA!E35</f>
        <v>4.912770411723657</v>
      </c>
      <c r="F37" s="31">
        <f>MA!F88/MA!F35</f>
        <v>1.0180995475113122</v>
      </c>
      <c r="G37" s="33">
        <f>MA!B35</f>
        <v>4.0599999999999996</v>
      </c>
      <c r="H37" s="37">
        <f>MA!C35</f>
        <v>8.7200000000000006</v>
      </c>
      <c r="I37" s="33">
        <f>MA!D35</f>
        <v>6.34</v>
      </c>
      <c r="J37" s="33">
        <f>MA!E35</f>
        <v>14.33</v>
      </c>
      <c r="K37" s="33">
        <f>MA!F35</f>
        <v>4.42</v>
      </c>
      <c r="L37" t="e">
        <f>MA!B88+RI!B88+CT!B88+NH!B88+VT!B88+ME!B88</f>
        <v>#VALUE!</v>
      </c>
      <c r="M37">
        <f>MA!C88+RI!C88+CT!C88+NH!C88+VT!C88+ME!C88</f>
        <v>1616.7000000000003</v>
      </c>
      <c r="N37">
        <f>MA!D88+RI!D88+CT!D88+NH!D88+VT!D88+ME!D88</f>
        <v>1759.1</v>
      </c>
      <c r="O37">
        <f>MA!E88+RI!E88+CT!E88+NH!E88+VT!E88+ME!E88</f>
        <v>282.2</v>
      </c>
      <c r="P37">
        <f>MA!F88+RI!F88+CT!F88+NH!F88+VT!F88+ME!F88</f>
        <v>97.699999999999989</v>
      </c>
      <c r="Q37" s="28" t="e">
        <f>MA!B88/MA!B35+RI!B88/RI!B35+CT!B88/CT!B35+NH!B88/NH!B35+VT!B88/VT!B35+ME!B88/ME!B35</f>
        <v>#VALUE!</v>
      </c>
      <c r="R37" s="28">
        <f>MA!C88/MA!C35+RI!C88/RI!C35+CT!C88/CT!C35+NH!C88/NH!C35+VT!C88/VT!C35+ME!C88/ME!C35</f>
        <v>178.78454358156324</v>
      </c>
      <c r="S37" s="28">
        <f>MA!D88/MA!D35+RI!D88/RI!D35+CT!D88/CT!D35+NH!D88/NH!D35+VT!D88/VT!D35+ME!D88/ME!D35</f>
        <v>278.513897329256</v>
      </c>
      <c r="T37" s="28">
        <f>MA!E88/MA!E35+RI!E88/RI!E35+CT!E88/CT!E35+NH!E88/NH!E35+VT!E88/VT!E35+ME!E88/ME!E35</f>
        <v>21.529664496030733</v>
      </c>
      <c r="U37" s="28">
        <f>MA!F88/MA!F35+RI!F88/RI!F35+CT!F88/CT!F35+NH!F88/NH!F35+VT!F88/VT!F35+ME!F88/ME!F35</f>
        <v>14.642671196504738</v>
      </c>
      <c r="V37" s="34" t="e">
        <f t="shared" si="3"/>
        <v>#VALUE!</v>
      </c>
      <c r="W37" s="38">
        <f t="shared" si="4"/>
        <v>9.0427280099996228</v>
      </c>
      <c r="X37" s="34">
        <f t="shared" si="5"/>
        <v>6.3160223488611473</v>
      </c>
      <c r="Y37" s="34">
        <f t="shared" si="6"/>
        <v>13.107496405809163</v>
      </c>
      <c r="Z37" s="34">
        <f t="shared" si="7"/>
        <v>6.6722798517337027</v>
      </c>
      <c r="AA37" t="e">
        <f>IL!B88+MI!B88+NY!B88+PA!B88+OH!B88+WI!B88+MN!B88+IN!B88+CO!B88+IA!B88+NJ!B88+NE!B88+UT!B88+ ID!B88+WA!B88+MT!B88+SD!B88+ND!B88+AK!B88</f>
        <v>#VALUE!</v>
      </c>
      <c r="AB37">
        <f>IL!C88+MI!C88+NY!C88+PA!C88+OH!C88+WI!C88+MN!C88+IN!C88+CO!C88+IA!C88+NJ!C88+NE!C88+UT!C88+ ID!C88+WA!C88+MT!C88+SD!C88+ND!C88+AK!C88</f>
        <v>17892.600000000002</v>
      </c>
      <c r="AC37">
        <f>IL!D88+MI!D88+NY!D88+PA!D88+OH!D88+WI!D88+MN!D88+IN!D88+CO!D88+IA!D88+NJ!D88+NE!D88+UT!D88+ ID!D88+WA!D88+MT!D88+SD!D88+ND!D88+AK!D88</f>
        <v>3032.3</v>
      </c>
      <c r="AD37">
        <f>IL!E88+MI!E88+NY!E88+PA!E88+OH!E88+WI!E88+MN!E88+IN!E88+CO!E88+IA!E88+NJ!E88+NE!E88+UT!E88+ ID!E88+WA!E88+MT!E88+SD!E88+ND!E88+AK!E88</f>
        <v>2357.1999999999998</v>
      </c>
      <c r="AE37">
        <f>IL!F88+MI!F88+NY!F88+PA!F88+OH!F88+WI!F88+MN!F88+IN!F88+CO!F88+IA!F88+NJ!F88+NE!F88+UT!F88+ ID!F88+WA!F88+MT!F88+SD!F88+ND!F88+AK!F88</f>
        <v>304.10000000000002</v>
      </c>
      <c r="AF37" t="e">
        <f>IL!B88/IL!B35+MI!B88/MI!B35+NY!B88/NY!B35+PA!B88/PA!B35+OH!B88/OH!B35+WI!B88/WI!B35+MN!B88/MN!B35+IN!B88/IN!B35+CO!B88/CO!B35+IA!B88/IA!B35+NJ!B88/NJ!B35+NE!B88/NE!B35+UT!B88/UT!B35+ ID!B88/ID!B35+WA!B88/WA!B35+MT!B88/MT!B35+SD!B88/SD!B35+ND!B88/ND!B35+AK!B88/AK!B35</f>
        <v>#VALUE!</v>
      </c>
      <c r="AG37">
        <f>IL!C88/IL!C35+MI!C88/MI!C35+NY!C88/NY!C35+PA!C88/PA!C35+OH!C88/OH!C35+WI!C88/WI!C35+MN!C88/MN!C35+IN!C88/IN!C35+CO!C88/CO!C35+IA!C88/IA!C35+NJ!C88/NJ!C35+NE!C88/NE!C35+UT!C88/UT!C35+ ID!C88/ID!C35+WA!C88/WA!C35+MT!C88/MT!C35+SD!C88/SD!C35+ND!C88/ND!C35+AK!C88/AK!C35</f>
        <v>2842.1806084424315</v>
      </c>
      <c r="AH37">
        <f>IL!D88/IL!D35+MI!D88/MI!D35+NY!D88/NY!D35+PA!D88/PA!D35+OH!D88/OH!D35+WI!D88/WI!D35+MN!D88/MN!D35+IN!D88/IN!D35+CO!D88/CO!D35+IA!D88/IA!D35+NJ!D88/NJ!D35+NE!D88/NE!D35+UT!D88/UT!D35+ ID!D88/ID!D35+WA!D88/WA!D35+MT!D88/MT!D35+SD!D88/SD!D35+ND!D88/ND!D35+AK!D88/AK!D35</f>
        <v>446.63143788573683</v>
      </c>
      <c r="AI37">
        <f>IL!E88/IL!E35+MI!E88/MI!E35+NY!E88/NY!E35+PA!E88/PA!E35+OH!E88/OH!E35+WI!E88/WI!E35+MN!E88/MN!E35+IN!E88/IN!E35+CO!E88/CO!E35+IA!E88/IA!E35+NJ!E88/NJ!E35+NE!E88/NE!E35+UT!E88/UT!E35+ ID!E88/ID!E35+WA!E88/WA!E35+MT!E88/MT!E35+SD!E88/SD!E35+ND!E88/ND!E35+AK!E88/AK!E35</f>
        <v>257.17101352085245</v>
      </c>
      <c r="AJ37" s="34">
        <f>IL!F88/IL!F35+MI!F88/MI!F35+NY!F88/NY!F35+PA!F88/PA!F35+OH!F88/OH!F35+WI!F88/WI!F35+MN!F88/MN!F35+IN!F88/IN!F35+CO!F88/CO!F35+IA!F88/IA!F35+NJ!F88/NJ!F35+NE!F88/NE!F35+UT!F88/UT!F35+ ID!F88/ID!F35+WA!F88/WA!F35+MT!F88/MT!F35+SD!F88/SD!F35+ND!F88/ND!F35+AK!F88/AK!F35</f>
        <v>51.899225547466017</v>
      </c>
      <c r="AK37" s="34" t="e">
        <f t="shared" si="8"/>
        <v>#VALUE!</v>
      </c>
      <c r="AL37" s="38">
        <f t="shared" si="9"/>
        <v>6.2953775516065758</v>
      </c>
      <c r="AM37" s="34">
        <f t="shared" si="10"/>
        <v>6.7892668155074283</v>
      </c>
      <c r="AN37" s="34">
        <f t="shared" si="11"/>
        <v>9.165885251717409</v>
      </c>
      <c r="AO37" s="34">
        <f t="shared" si="12"/>
        <v>5.8594323285590475</v>
      </c>
      <c r="AP37" s="34" t="e">
        <f t="shared" si="13"/>
        <v>#VALUE!</v>
      </c>
      <c r="AQ37" s="34">
        <f t="shared" si="14"/>
        <v>1.4364075761733981</v>
      </c>
      <c r="AR37" s="34">
        <f t="shared" si="15"/>
        <v>0.93029520278016786</v>
      </c>
      <c r="AS37" s="34">
        <f t="shared" si="16"/>
        <v>1.4300306021563183</v>
      </c>
      <c r="AT37" s="34">
        <f t="shared" si="17"/>
        <v>1.1387246199965162</v>
      </c>
      <c r="AU37" s="28">
        <f t="shared" si="18"/>
        <v>478.82810540685</v>
      </c>
      <c r="AV37">
        <f t="shared" si="19"/>
        <v>3545.9830598490207</v>
      </c>
      <c r="AW37">
        <f t="shared" si="20"/>
        <v>7.6394847309388316</v>
      </c>
      <c r="AX37">
        <f t="shared" si="21"/>
        <v>6.5657674069631051</v>
      </c>
      <c r="AY37" s="55">
        <f t="shared" si="1"/>
        <v>1.4317124782862956</v>
      </c>
      <c r="AZ37" s="55">
        <f t="shared" si="2"/>
        <v>0.92725440355757482</v>
      </c>
    </row>
    <row r="38" spans="1:52">
      <c r="A38">
        <f>IL!A36</f>
        <v>2000</v>
      </c>
      <c r="B38" s="31">
        <f>MA!B89/MA!B36</f>
        <v>4.8543689320388349E-2</v>
      </c>
      <c r="C38" s="31">
        <f>MA!C89/MA!C36</f>
        <v>119.12539515279241</v>
      </c>
      <c r="D38" s="31">
        <f>MA!D89/MA!D36</f>
        <v>118.93264248704664</v>
      </c>
      <c r="E38" s="31">
        <f>MA!E89/MA!E36</f>
        <v>6.077861708309122</v>
      </c>
      <c r="F38" s="31">
        <f>MA!F89/MA!F36</f>
        <v>1.0831721470019342</v>
      </c>
      <c r="G38" s="33">
        <f>MA!B36</f>
        <v>4.12</v>
      </c>
      <c r="H38" s="37">
        <f>MA!C36</f>
        <v>9.49</v>
      </c>
      <c r="I38" s="33">
        <f>MA!D36</f>
        <v>9.65</v>
      </c>
      <c r="J38" s="33">
        <f>MA!E36</f>
        <v>17.21</v>
      </c>
      <c r="K38" s="33">
        <f>MA!F36</f>
        <v>10.34</v>
      </c>
      <c r="L38" t="e">
        <f>MA!B89+RI!B89+CT!B89+NH!B89+VT!B89+ME!B89</f>
        <v>#VALUE!</v>
      </c>
      <c r="M38">
        <f>MA!C89+RI!C89+CT!C89+NH!C89+VT!C89+ME!C89</f>
        <v>1895</v>
      </c>
      <c r="N38">
        <f>MA!D89+RI!D89+CT!D89+NH!D89+VT!D89+ME!D89</f>
        <v>2924.7</v>
      </c>
      <c r="O38">
        <f>MA!E89+RI!E89+CT!E89+NH!E89+VT!E89+ME!E89</f>
        <v>370.7</v>
      </c>
      <c r="P38">
        <f>MA!F89+RI!F89+CT!F89+NH!F89+VT!F89+ME!F89</f>
        <v>168.2</v>
      </c>
      <c r="Q38" s="28" t="e">
        <f>MA!B89/MA!B36+RI!B89/RI!B36+CT!B89/CT!B36+NH!B89/NH!B36+VT!B89/VT!B36+ME!B89/ME!B36</f>
        <v>#VALUE!</v>
      </c>
      <c r="R38" s="28">
        <f>MA!C89/MA!C36+RI!C89/RI!C36+CT!C89/CT!C36+NH!C89/NH!C36+VT!C89/VT!C36+ME!C89/ME!C36</f>
        <v>193.14939718012792</v>
      </c>
      <c r="S38" s="28">
        <f>MA!D89/MA!D36+RI!D89/RI!D36+CT!D89/CT!D36+NH!D89/NH!D36+VT!D89/VT!D36+ME!D89/ME!D36</f>
        <v>301.45263570373044</v>
      </c>
      <c r="T38" s="28">
        <f>MA!E89/MA!E36+RI!E89/RI!E36+CT!E89/CT!E36+NH!E89/NH!E36+VT!E89/VT!E36+ME!E89/ME!E36</f>
        <v>23.037251847527767</v>
      </c>
      <c r="U38" s="28">
        <f>MA!F89/MA!F36+RI!F89/RI!F36+CT!F89/CT!F36+NH!F89/NH!F36+VT!F89/VT!F36+ME!F89/ME!F36</f>
        <v>16.182232497433048</v>
      </c>
      <c r="V38" s="34" t="e">
        <f t="shared" si="3"/>
        <v>#VALUE!</v>
      </c>
      <c r="W38" s="38">
        <f t="shared" si="4"/>
        <v>9.8110583189278842</v>
      </c>
      <c r="X38" s="34">
        <f t="shared" si="5"/>
        <v>9.702021656478113</v>
      </c>
      <c r="Y38" s="34">
        <f t="shared" si="6"/>
        <v>16.09132905493593</v>
      </c>
      <c r="Z38" s="34">
        <f t="shared" si="7"/>
        <v>10.394115893878126</v>
      </c>
      <c r="AA38" t="e">
        <f>IL!B89+MI!B89+NY!B89+PA!B89+OH!B89+WI!B89+MN!B89+IN!B89+CO!B89+IA!B89+NJ!B89+NE!B89+UT!B89+ ID!B89+WA!B89+MT!B89+SD!B89+ND!B89+AK!B89</f>
        <v>#VALUE!</v>
      </c>
      <c r="AB38">
        <f>IL!C89+MI!C89+NY!C89+PA!C89+OH!C89+WI!C89+MN!C89+IN!C89+CO!C89+IA!C89+NJ!C89+NE!C89+UT!C89+ ID!C89+WA!C89+MT!C89+SD!C89+ND!C89+AK!C89</f>
        <v>21593.599999999999</v>
      </c>
      <c r="AC38">
        <f>IL!D89+MI!D89+NY!D89+PA!D89+OH!D89+WI!D89+MN!D89+IN!D89+CO!D89+IA!D89+NJ!D89+NE!D89+UT!D89+ ID!D89+WA!D89+MT!D89+SD!D89+ND!D89+AK!D89</f>
        <v>4984.5000000000009</v>
      </c>
      <c r="AD38">
        <f>IL!E89+MI!E89+NY!E89+PA!E89+OH!E89+WI!E89+MN!E89+IN!E89+CO!E89+IA!E89+NJ!E89+NE!E89+UT!E89+ ID!E89+WA!E89+MT!E89+SD!E89+ND!E89+AK!E89</f>
        <v>3371.1000000000004</v>
      </c>
      <c r="AE38" t="e">
        <f>IL!F89+MI!F89+NY!F89+PA!F89+OH!F89+WI!F89+MN!F89+IN!F89+CO!F89+IA!F89+NJ!F89+NE!F89+UT!F89+ ID!F89+WA!F89+MT!F89+SD!F89+ND!F89+AK!F89</f>
        <v>#VALUE!</v>
      </c>
      <c r="AF38" t="e">
        <f>IL!B89/IL!B36+MI!B89/MI!B36+NY!B89/NY!B36+PA!B89/PA!B36+OH!B89/OH!B36+WI!B89/WI!B36+MN!B89/MN!B36+IN!B89/IN!B36+CO!B89/CO!B36+IA!B89/IA!B36+NJ!B89/NJ!B36+NE!B89/NE!B36+UT!B89/UT!B36+ ID!B89/ID!B36+WA!B89/WA!B36+MT!B89/MT!B36+SD!B89/SD!B36+ND!B89/ND!B36+AK!B89/AK!B36</f>
        <v>#VALUE!</v>
      </c>
      <c r="AG38">
        <f>IL!C89/IL!C36+MI!C89/MI!C36+NY!C89/NY!C36+PA!C89/PA!C36+OH!C89/OH!C36+WI!C89/WI!C36+MN!C89/MN!C36+IN!C89/IN!C36+CO!C89/CO!C36+IA!C89/IA!C36+NJ!C89/NJ!C36+NE!C89/NE!C36+UT!C89/UT!C36+ ID!C89/ID!C36+WA!C89/WA!C36+MT!C89/MT!C36+SD!C89/SD!C36+ND!C89/ND!C36+AK!C89/AK!C36</f>
        <v>3010.2826022374661</v>
      </c>
      <c r="AH38">
        <f>IL!D89/IL!D36+MI!D89/MI!D36+NY!D89/NY!D36+PA!D89/PA!D36+OH!D89/OH!D36+WI!D89/WI!D36+MN!D89/MN!D36+IN!D89/IN!D36+CO!D89/CO!D36+IA!D89/IA!D36+NJ!D89/NJ!D36+NE!D89/NE!D36+UT!D89/UT!D36+ ID!D89/ID!D36+WA!D89/WA!D36+MT!D89/MT!D36+SD!D89/SD!D36+ND!D89/ND!D36+AK!D89/AK!D36</f>
        <v>492.77095438379837</v>
      </c>
      <c r="AI38">
        <f>IL!E89/IL!E36+MI!E89/MI!E36+NY!E89/NY!E36+PA!E89/PA!E36+OH!E89/OH!E36+WI!E89/WI!E36+MN!E89/MN!E36+IN!E89/IN!E36+CO!E89/CO!E36+IA!E89/IA!E36+NJ!E89/NJ!E36+NE!E89/NE!E36+UT!E89/UT!E36+ ID!E89/ID!E36+WA!E89/WA!E36+MT!E89/MT!E36+SD!E89/SD!E36+ND!E89/ND!E36+AK!E89/AK!E36</f>
        <v>272.80828733862489</v>
      </c>
      <c r="AJ38" s="34" t="e">
        <f>IL!F89/IL!F36+MI!F89/MI!F36+NY!F89/NY!F36+PA!F89/PA!F36+OH!F89/OH!F36+WI!F89/WI!F36+MN!F89/MN!F36+IN!F89/IN!F36+CO!F89/CO!F36+IA!F89/IA!F36+NJ!F89/NJ!F36+NE!F89/NE!F36+UT!F89/UT!F36+ ID!F89/ID!F36+WA!F89/WA!F36+MT!F89/MT!F36+SD!F89/SD!F36+ND!F89/ND!F36+AK!F89/AK!F36</f>
        <v>#VALUE!</v>
      </c>
      <c r="AK38" s="34" t="e">
        <f t="shared" si="8"/>
        <v>#VALUE!</v>
      </c>
      <c r="AL38" s="38">
        <f t="shared" si="9"/>
        <v>7.1732800049902385</v>
      </c>
      <c r="AM38" s="34">
        <f t="shared" si="10"/>
        <v>10.115247166369683</v>
      </c>
      <c r="AN38" s="34">
        <f t="shared" si="11"/>
        <v>12.357029300270495</v>
      </c>
      <c r="AO38" s="34" t="e">
        <f t="shared" si="12"/>
        <v>#VALUE!</v>
      </c>
      <c r="AP38" s="34" t="e">
        <f t="shared" si="13"/>
        <v>#VALUE!</v>
      </c>
      <c r="AQ38" s="34">
        <f t="shared" si="14"/>
        <v>1.3677227589195766</v>
      </c>
      <c r="AR38" s="34">
        <f t="shared" si="15"/>
        <v>0.95914825380981028</v>
      </c>
      <c r="AS38" s="34">
        <f t="shared" si="16"/>
        <v>1.3022004451008051</v>
      </c>
      <c r="AT38" s="34" t="e">
        <f t="shared" si="17"/>
        <v>#VALUE!</v>
      </c>
      <c r="AU38" s="28">
        <f t="shared" si="18"/>
        <v>517.63928473138606</v>
      </c>
      <c r="AV38">
        <f t="shared" si="19"/>
        <v>3775.861843959889</v>
      </c>
      <c r="AW38">
        <f t="shared" si="20"/>
        <v>10.027059678620427</v>
      </c>
      <c r="AX38">
        <f t="shared" si="21"/>
        <v>7.9317520708308384</v>
      </c>
      <c r="AY38" s="55">
        <f t="shared" si="1"/>
        <v>1.0112385507176194</v>
      </c>
      <c r="AZ38" s="55">
        <f t="shared" si="2"/>
        <v>0.70915518790676246</v>
      </c>
    </row>
    <row r="39" spans="1:52">
      <c r="A39">
        <f>IL!A37</f>
        <v>2001</v>
      </c>
      <c r="B39" s="31">
        <f>MA!B90/MA!B37</f>
        <v>4.938271604938272E-2</v>
      </c>
      <c r="C39" s="31">
        <f>MA!C90/MA!C37</f>
        <v>111.51143790849673</v>
      </c>
      <c r="D39" s="31">
        <f>MA!D90/MA!D37</f>
        <v>129.77297297297298</v>
      </c>
      <c r="E39" s="31">
        <f>MA!E90/MA!E37</f>
        <v>5.5116404981050353</v>
      </c>
      <c r="F39" s="31">
        <f>MA!F90/MA!F37</f>
        <v>1.1188118811881189</v>
      </c>
      <c r="G39" s="33">
        <f>MA!B37</f>
        <v>4.05</v>
      </c>
      <c r="H39" s="37">
        <f>MA!C37</f>
        <v>12.24</v>
      </c>
      <c r="I39" s="33">
        <f>MA!D37</f>
        <v>9.25</v>
      </c>
      <c r="J39" s="33">
        <f>MA!E37</f>
        <v>18.47</v>
      </c>
      <c r="K39" s="33">
        <f>MA!F37</f>
        <v>10.1</v>
      </c>
      <c r="L39" t="e">
        <f>MA!B90+RI!B90+CT!B90+NH!B90+VT!B90+ME!B90</f>
        <v>#VALUE!</v>
      </c>
      <c r="M39">
        <f>MA!C90+RI!C90+CT!C90+NH!C90+VT!C90+ME!C90</f>
        <v>2209.6999999999998</v>
      </c>
      <c r="N39">
        <f>MA!D90+RI!D90+CT!D90+NH!D90+VT!D90+ME!D90</f>
        <v>2878.2000000000003</v>
      </c>
      <c r="O39">
        <f>MA!E90+RI!E90+CT!E90+NH!E90+VT!E90+ME!E90</f>
        <v>416.8</v>
      </c>
      <c r="P39">
        <f>MA!F90+RI!F90+CT!F90+NH!F90+VT!F90+ME!F90</f>
        <v>151.10000000000002</v>
      </c>
      <c r="Q39" s="28" t="e">
        <f>MA!B90/MA!B37+RI!B90/RI!B37+CT!B90/CT!B37+NH!B90/NH!B37+VT!B90/VT!B37+ME!B90/ME!B37</f>
        <v>#VALUE!</v>
      </c>
      <c r="R39" s="28">
        <f>MA!C90/MA!C37+RI!C90/RI!C37+CT!C90/CT!C37+NH!C90/NH!C37+VT!C90/VT!C37+ME!C90/ME!C37</f>
        <v>183.0411472043846</v>
      </c>
      <c r="S39" s="28">
        <f>MA!D90/MA!D37+RI!D90/RI!D37+CT!D90/CT!D37+NH!D90/NH!D37+VT!D90/VT!D37+ME!D90/ME!D37</f>
        <v>308.72535859061981</v>
      </c>
      <c r="T39" s="28">
        <f>MA!E90/MA!E37+RI!E90/RI!E37+CT!E90/CT!E37+NH!E90/NH!E37+VT!E90/VT!E37+ME!E90/ME!E37</f>
        <v>24.467658567305531</v>
      </c>
      <c r="U39" s="28">
        <f>MA!F90/MA!F37+RI!F90/RI!F37+CT!F90/CT!F37+NH!F90/NH!F37+VT!F90/VT!F37+ME!F90/ME!F37</f>
        <v>15.715570677117617</v>
      </c>
      <c r="V39" s="34" t="e">
        <f t="shared" si="3"/>
        <v>#VALUE!</v>
      </c>
      <c r="W39" s="38">
        <f t="shared" si="4"/>
        <v>12.072148988077737</v>
      </c>
      <c r="X39" s="34">
        <f t="shared" si="5"/>
        <v>9.3228493219327344</v>
      </c>
      <c r="Y39" s="34">
        <f t="shared" si="6"/>
        <v>17.034731740001536</v>
      </c>
      <c r="Z39" s="34">
        <f t="shared" si="7"/>
        <v>9.6146683505427237</v>
      </c>
      <c r="AA39" t="e">
        <f>IL!B90+MI!B90+NY!B90+PA!B90+OH!B90+WI!B90+MN!B90+IN!B90+CO!B90+IA!B90+NJ!B90+NE!B90+UT!B90+ ID!B90+WA!B90+MT!B90+SD!B90+ND!B90+AK!B90</f>
        <v>#VALUE!</v>
      </c>
      <c r="AB39">
        <f>IL!C90+MI!C90+NY!C90+PA!C90+OH!C90+WI!C90+MN!C90+IN!C90+CO!C90+IA!C90+NJ!C90+NE!C90+UT!C90+ ID!C90+WA!C90+MT!C90+SD!C90+ND!C90+AK!C90</f>
        <v>25147.1</v>
      </c>
      <c r="AC39">
        <f>IL!D90+MI!D90+NY!D90+PA!D90+OH!D90+WI!D90+MN!D90+IN!D90+CO!D90+IA!D90+NJ!D90+NE!D90+UT!D90+ ID!D90+WA!D90+MT!D90+SD!D90+ND!D90+AK!D90</f>
        <v>4745.4000000000005</v>
      </c>
      <c r="AD39">
        <f>IL!E90+MI!E90+NY!E90+PA!E90+OH!E90+WI!E90+MN!E90+IN!E90+CO!E90+IA!E90+NJ!E90+NE!E90+UT!E90+ ID!E90+WA!E90+MT!E90+SD!E90+ND!E90+AK!E90</f>
        <v>3346.2</v>
      </c>
      <c r="AE39" t="e">
        <f>IL!F90+MI!F90+NY!F90+PA!F90+OH!F90+WI!F90+MN!F90+IN!F90+CO!F90+IA!F90+NJ!F90+NE!F90+UT!F90+ ID!F90+WA!F90+MT!F90+SD!F90+ND!F90+AK!F90</f>
        <v>#VALUE!</v>
      </c>
      <c r="AF39" t="e">
        <f>IL!B90/IL!B37+MI!B90/MI!B37+NY!B90/NY!B37+PA!B90/PA!B37+OH!B90/OH!B37+WI!B90/WI!B37+MN!B90/MN!B37+IN!B90/IN!B37+CO!B90/CO!B37+IA!B90/IA!B37+NJ!B90/NJ!B37+NE!B90/NE!B37+UT!B90/UT!B37+ ID!B90/ID!B37+WA!B90/WA!B37+MT!B90/MT!B37+SD!B90/SD!B37+ND!B90/ND!B37+AK!B90/AK!B37</f>
        <v>#VALUE!</v>
      </c>
      <c r="AG39">
        <f>IL!C90/IL!C37+MI!C90/MI!C37+NY!C90/NY!C37+PA!C90/PA!C37+OH!C90/OH!C37+WI!C90/WI!C37+MN!C90/MN!C37+IN!C90/IN!C37+CO!C90/CO!C37+IA!C90/IA!C37+NJ!C90/NJ!C37+NE!C90/NE!C37+UT!C90/UT!C37+ ID!C90/ID!C37+WA!C90/WA!C37+MT!C90/MT!C37+SD!C90/SD!C37+ND!C90/ND!C37+AK!C90/AK!C37</f>
        <v>2847.1989162656346</v>
      </c>
      <c r="AH39">
        <f>IL!D90/IL!D37+MI!D90/MI!D37+NY!D90/NY!D37+PA!D90/PA!D37+OH!D90/OH!D37+WI!D90/WI!D37+MN!D90/MN!D37+IN!D90/IN!D37+CO!D90/CO!D37+IA!D90/IA!D37+NJ!D90/NJ!D37+NE!D90/NE!D37+UT!D90/UT!D37+ ID!D90/ID!D37+WA!D90/WA!D37+MT!D90/MT!D37+SD!D90/SD!D37+ND!D90/ND!D37+AK!D90/AK!D37</f>
        <v>493.08649812003466</v>
      </c>
      <c r="AI39">
        <f>IL!E90/IL!E37+MI!E90/MI!E37+NY!E90/NY!E37+PA!E90/PA!E37+OH!E90/OH!E37+WI!E90/WI!E37+MN!E90/MN!E37+IN!E90/IN!E37+CO!E90/CO!E37+IA!E90/IA!E37+NJ!E90/NJ!E37+NE!E90/NE!E37+UT!E90/UT!E37+ ID!E90/ID!E37+WA!E90/WA!E37+MT!E90/MT!E37+SD!E90/SD!E37+ND!E90/ND!E37+AK!E90/AK!E37</f>
        <v>244.95717260821024</v>
      </c>
      <c r="AJ39" s="34" t="e">
        <f>IL!F90/IL!F37+MI!F90/MI!F37+NY!F90/NY!F37+PA!F90/PA!F37+OH!F90/OH!F37+WI!F90/WI!F37+MN!F90/MN!F37+IN!F90/IN!F37+CO!F90/CO!F37+IA!F90/IA!F37+NJ!F90/NJ!F37+NE!F90/NE!F37+UT!F90/UT!F37+ ID!F90/ID!F37+WA!F90/WA!F37+MT!F90/MT!F37+SD!F90/SD!F37+ND!F90/ND!F37+AK!F90/AK!F37</f>
        <v>#VALUE!</v>
      </c>
      <c r="AK39" s="34" t="e">
        <f t="shared" si="8"/>
        <v>#VALUE!</v>
      </c>
      <c r="AL39" s="38">
        <f t="shared" si="9"/>
        <v>8.8322244913547348</v>
      </c>
      <c r="AM39" s="34">
        <f t="shared" si="10"/>
        <v>9.6238692766736484</v>
      </c>
      <c r="AN39" s="34">
        <f t="shared" si="11"/>
        <v>13.660347089946143</v>
      </c>
      <c r="AO39" s="34" t="e">
        <f t="shared" si="12"/>
        <v>#VALUE!</v>
      </c>
      <c r="AP39" s="34" t="e">
        <f t="shared" si="13"/>
        <v>#VALUE!</v>
      </c>
      <c r="AQ39" s="34">
        <f t="shared" si="14"/>
        <v>1.3668299531895214</v>
      </c>
      <c r="AR39" s="34">
        <f t="shared" si="15"/>
        <v>0.96872152498262554</v>
      </c>
      <c r="AS39" s="34">
        <f t="shared" si="16"/>
        <v>1.2470204181370252</v>
      </c>
      <c r="AT39" s="34" t="e">
        <f t="shared" si="17"/>
        <v>#VALUE!</v>
      </c>
      <c r="AU39" s="28">
        <f t="shared" si="18"/>
        <v>516.23416436230991</v>
      </c>
      <c r="AV39">
        <f t="shared" si="19"/>
        <v>3585.2425869938797</v>
      </c>
      <c r="AW39">
        <f t="shared" si="20"/>
        <v>10.663184229195304</v>
      </c>
      <c r="AX39">
        <f t="shared" si="21"/>
        <v>9.2709765639232984</v>
      </c>
      <c r="AY39" s="55">
        <f t="shared" si="1"/>
        <v>1.2948990776539806</v>
      </c>
      <c r="AZ39" s="55">
        <f t="shared" si="2"/>
        <v>0.91774152759558947</v>
      </c>
    </row>
    <row r="40" spans="1:52">
      <c r="A40">
        <f>IL!A38</f>
        <v>2002</v>
      </c>
      <c r="B40" s="31">
        <f>MA!B91/MA!B38</f>
        <v>0.2608695652173913</v>
      </c>
      <c r="C40" s="31">
        <f>MA!C91/MA!C38</f>
        <v>113.11019567456229</v>
      </c>
      <c r="D40" s="31">
        <f>MA!D91/MA!D38</f>
        <v>128.35838150289015</v>
      </c>
      <c r="E40" s="31">
        <f>MA!E91/MA!E38</f>
        <v>4.4614479105356093</v>
      </c>
      <c r="F40" s="31">
        <f>MA!F91/MA!F38</f>
        <v>0.72463768115942029</v>
      </c>
      <c r="G40" s="33">
        <f>MA!B38</f>
        <v>4.5999999999999996</v>
      </c>
      <c r="H40" s="37">
        <f>MA!C38</f>
        <v>9.7100000000000009</v>
      </c>
      <c r="I40" s="33">
        <f>MA!D38</f>
        <v>8.65</v>
      </c>
      <c r="J40" s="33">
        <f>MA!E38</f>
        <v>16.989999999999998</v>
      </c>
      <c r="K40" s="33">
        <f>MA!F38</f>
        <v>9.66</v>
      </c>
      <c r="L40" t="e">
        <f>MA!B91+RI!B91+CT!B91+NH!B91+VT!B91+ME!B91</f>
        <v>#VALUE!</v>
      </c>
      <c r="M40">
        <f>MA!C91+RI!C91+CT!C91+NH!C91+VT!C91+ME!C91</f>
        <v>1865.5</v>
      </c>
      <c r="N40">
        <f>MA!D91+RI!D91+CT!D91+NH!D91+VT!D91+ME!D91</f>
        <v>2572.4999999999995</v>
      </c>
      <c r="O40">
        <f>MA!E91+RI!E91+CT!E91+NH!E91+VT!E91+ME!E91</f>
        <v>352.8</v>
      </c>
      <c r="P40">
        <f>MA!F91+RI!F91+CT!F91+NH!F91+VT!F91+ME!F91</f>
        <v>92.8</v>
      </c>
      <c r="Q40" s="28" t="e">
        <f>MA!B91/MA!B38+RI!B91/RI!B38+CT!B91/CT!B38+NH!B91/NH!B38+VT!B91/VT!B38+ME!B91/ME!B38</f>
        <v>#VALUE!</v>
      </c>
      <c r="R40" s="28">
        <f>MA!C91/MA!C38+RI!C91/RI!C38+CT!C91/CT!C38+NH!C91/NH!C38+VT!C91/VT!C38+ME!C91/ME!C38</f>
        <v>183.5751678606523</v>
      </c>
      <c r="S40" s="28">
        <f>MA!D91/MA!D38+RI!D91/RI!D38+CT!D91/CT!D38+NH!D91/NH!D38+VT!D91/VT!D38+ME!D91/ME!D38</f>
        <v>299.88988017672875</v>
      </c>
      <c r="T40" s="28">
        <f>MA!E91/MA!E38+RI!E91/RI!E38+CT!E91/CT!E38+NH!E91/NH!E38+VT!E91/VT!E38+ME!E91/ME!E38</f>
        <v>22.815516062524669</v>
      </c>
      <c r="U40" s="28">
        <f>MA!F91/MA!F38+RI!F91/RI!F38+CT!F91/CT!F38+NH!F91/NH!F38+VT!F91/VT!F38+ME!F91/ME!F38</f>
        <v>9.669064904695869</v>
      </c>
      <c r="V40" s="34" t="e">
        <f t="shared" si="3"/>
        <v>#VALUE!</v>
      </c>
      <c r="W40" s="38">
        <f t="shared" si="4"/>
        <v>10.162049811748277</v>
      </c>
      <c r="X40" s="34">
        <f t="shared" si="5"/>
        <v>8.5781487474135307</v>
      </c>
      <c r="Y40" s="34">
        <f t="shared" si="6"/>
        <v>15.463161080081248</v>
      </c>
      <c r="Z40" s="34">
        <f t="shared" si="7"/>
        <v>9.5976188922809733</v>
      </c>
      <c r="AA40" t="e">
        <f>IL!B91+MI!B91+NY!B91+PA!B91+OH!B91+WI!B91+MN!B91+IN!B91+CO!B91+IA!B91+NJ!B91+NE!B91+UT!B91+ ID!B91+WA!B91+MT!B91+SD!B91+ND!B91+AK!B91</f>
        <v>#VALUE!</v>
      </c>
      <c r="AB40">
        <f>IL!C91+MI!C91+NY!C91+PA!C91+OH!C91+WI!C91+MN!C91+IN!C91+CO!C91+IA!C91+NJ!C91+NE!C91+UT!C91+ ID!C91+WA!C91+MT!C91+SD!C91+ND!C91+AK!C91</f>
        <v>21313.999999999993</v>
      </c>
      <c r="AC40">
        <f>IL!D91+MI!D91+NY!D91+PA!D91+OH!D91+WI!D91+MN!D91+IN!D91+CO!D91+IA!D91+NJ!D91+NE!D91+UT!D91+ ID!D91+WA!D91+MT!D91+SD!D91+ND!D91+AK!D91</f>
        <v>4013.599999999999</v>
      </c>
      <c r="AD40">
        <f>IL!E91+MI!E91+NY!E91+PA!E91+OH!E91+WI!E91+MN!E91+IN!E91+CO!E91+IA!E91+NJ!E91+NE!E91+UT!E91+ ID!E91+WA!E91+MT!E91+SD!E91+ND!E91+AK!E91</f>
        <v>3197.5</v>
      </c>
      <c r="AE40" t="e">
        <f>IL!F91+MI!F91+NY!F91+PA!F91+OH!F91+WI!F91+MN!F91+IN!F91+CO!F91+IA!F91+NJ!F91+NE!F91+UT!F91+ ID!F91+WA!F91+MT!F91+SD!F91+ND!F91+AK!F91</f>
        <v>#VALUE!</v>
      </c>
      <c r="AF40" t="e">
        <f>IL!B91/IL!B38+MI!B91/MI!B38+NY!B91/NY!B38+PA!B91/PA!B38+OH!B91/OH!B38+WI!B91/WI!B38+MN!B91/MN!B38+IN!B91/IN!B38+CO!B91/CO!B38+IA!B91/IA!B38+NJ!B91/NJ!B38+NE!B91/NE!B38+UT!B91/UT!B38+ ID!B91/ID!B38+WA!B91/WA!B38+MT!B91/MT!B38+SD!B91/SD!B38+ND!B91/ND!B38+AK!B91/AK!B38</f>
        <v>#VALUE!</v>
      </c>
      <c r="AG40">
        <f>IL!C91/IL!C38+MI!C91/MI!C38+NY!C91/NY!C38+PA!C91/PA!C38+OH!C91/OH!C38+WI!C91/WI!C38+MN!C91/MN!C38+IN!C91/IN!C38+CO!C91/CO!C38+IA!C91/IA!C38+NJ!C91/NJ!C38+NE!C91/NE!C38+UT!C91/UT!C38+ ID!C91/ID!C38+WA!C91/WA!C38+MT!C91/MT!C38+SD!C91/SD!C38+ND!C91/ND!C38+AK!C91/AK!C38</f>
        <v>2919.877631435349</v>
      </c>
      <c r="AH40">
        <f>IL!D91/IL!D38+MI!D91/MI!D38+NY!D91/NY!D38+PA!D91/PA!D38+OH!D91/OH!D38+WI!D91/WI!D38+MN!D91/MN!D38+IN!D91/IN!D38+CO!D91/CO!D38+IA!D91/IA!D38+NJ!D91/NJ!D38+NE!D91/NE!D38+UT!D91/UT!D38+ ID!D91/ID!D38+WA!D91/WA!D38+MT!D91/MT!D38+SD!D91/SD!D38+ND!D91/ND!D38+AK!D91/AK!D38</f>
        <v>461.64415814812963</v>
      </c>
      <c r="AI40">
        <f>IL!E91/IL!E38+MI!E91/MI!E38+NY!E91/NY!E38+PA!E91/PA!E38+OH!E91/OH!E38+WI!E91/WI!E38+MN!E91/MN!E38+IN!E91/IN!E38+CO!E91/CO!E38+IA!E91/IA!E38+NJ!E91/NJ!E38+NE!E91/NE!E38+UT!E91/UT!E38+ ID!E91/ID!E38+WA!E91/WA!E38+MT!E91/MT!E38+SD!E91/SD!E38+ND!E91/ND!E38+AK!E91/AK!E38</f>
        <v>276.71153473995355</v>
      </c>
      <c r="AJ40" s="34" t="e">
        <f>IL!F91/IL!F38+MI!F91/MI!F38+NY!F91/NY!F38+PA!F91/PA!F38+OH!F91/OH!F38+WI!F91/WI!F38+MN!F91/MN!F38+IN!F91/IN!F38+CO!F91/CO!F38+IA!F91/IA!F38+NJ!F91/NJ!F38+NE!F91/NE!F38+UT!F91/UT!F38+ ID!F91/ID!F38+WA!F91/WA!F38+MT!F91/MT!F38+SD!F91/SD!F38+ND!F91/ND!F38+AK!F91/AK!F38</f>
        <v>#VALUE!</v>
      </c>
      <c r="AK40" s="34" t="e">
        <f t="shared" si="8"/>
        <v>#VALUE!</v>
      </c>
      <c r="AL40" s="38">
        <f t="shared" si="9"/>
        <v>7.2996209740209181</v>
      </c>
      <c r="AM40" s="34">
        <f t="shared" si="10"/>
        <v>8.6941422937104278</v>
      </c>
      <c r="AN40" s="34">
        <f t="shared" si="11"/>
        <v>11.555354940316922</v>
      </c>
      <c r="AO40" s="34" t="e">
        <f t="shared" si="12"/>
        <v>#VALUE!</v>
      </c>
      <c r="AP40" s="34" t="e">
        <f t="shared" si="13"/>
        <v>#VALUE!</v>
      </c>
      <c r="AQ40" s="34">
        <f t="shared" si="14"/>
        <v>1.392133899542817</v>
      </c>
      <c r="AR40" s="34">
        <f t="shared" si="15"/>
        <v>0.98665842559526429</v>
      </c>
      <c r="AS40" s="34">
        <f t="shared" si="16"/>
        <v>1.3381814024708052</v>
      </c>
      <c r="AT40" s="34" t="e">
        <f t="shared" si="17"/>
        <v>#VALUE!</v>
      </c>
      <c r="AU40" s="28">
        <f t="shared" si="18"/>
        <v>506.28056409990575</v>
      </c>
      <c r="AV40">
        <f t="shared" si="19"/>
        <v>3658.233324323432</v>
      </c>
      <c r="AW40">
        <f t="shared" si="20"/>
        <v>9.4627373431120265</v>
      </c>
      <c r="AX40">
        <f t="shared" si="21"/>
        <v>7.7975070125620087</v>
      </c>
      <c r="AY40" s="55">
        <f t="shared" ref="AY40:AY59" si="22">W40/X40</f>
        <v>1.1846436930593354</v>
      </c>
      <c r="AZ40" s="55">
        <f t="shared" ref="AZ40:AZ59" si="23">+AL40/AM40</f>
        <v>0.83960219736703146</v>
      </c>
    </row>
    <row r="41" spans="1:52">
      <c r="A41">
        <f>IL!A39</f>
        <v>2003</v>
      </c>
      <c r="B41" s="31">
        <f>MA!B92/MA!B39</f>
        <v>0.16091954022988506</v>
      </c>
      <c r="C41" s="31">
        <f>MA!C92/MA!C39</f>
        <v>129.39244663382595</v>
      </c>
      <c r="D41" s="31">
        <f>MA!D92/MA!D39</f>
        <v>121.17142857142856</v>
      </c>
      <c r="E41" s="31">
        <f>MA!E92/MA!E39</f>
        <v>6.315240083507307</v>
      </c>
      <c r="F41" s="31">
        <f>MA!F92/MA!F39</f>
        <v>1.3793103448275863</v>
      </c>
      <c r="G41" s="33">
        <f>MA!B39</f>
        <v>4.3499999999999996</v>
      </c>
      <c r="H41" s="37">
        <f>MA!C39</f>
        <v>12.18</v>
      </c>
      <c r="I41" s="33">
        <f>MA!D39</f>
        <v>10.5</v>
      </c>
      <c r="J41" s="33">
        <f>MA!E39</f>
        <v>19.16</v>
      </c>
      <c r="K41" s="33">
        <f>MA!F39</f>
        <v>9.2799999999999994</v>
      </c>
      <c r="L41" t="e">
        <f>MA!B92+RI!B92+CT!B92+NH!B92+VT!B92+ME!B92</f>
        <v>#VALUE!</v>
      </c>
      <c r="M41">
        <f>MA!C92+RI!C92+CT!C92+NH!C92+VT!C92+ME!C92</f>
        <v>2535.4000000000005</v>
      </c>
      <c r="N41">
        <f>MA!D92+RI!D92+CT!D92+NH!D92+VT!D92+ME!D92</f>
        <v>3399.8999999999996</v>
      </c>
      <c r="O41">
        <f>MA!E92+RI!E92+CT!E92+NH!E92+VT!E92+ME!E92</f>
        <v>490.80000000000007</v>
      </c>
      <c r="P41">
        <f>MA!F92+RI!F92+CT!F92+NH!F92+VT!F92+ME!F92</f>
        <v>138.19999999999999</v>
      </c>
      <c r="Q41" s="28" t="e">
        <f>MA!B92/MA!B39+RI!B92/RI!B39+CT!B92/CT!B39+NH!B92/NH!B39+VT!B92/VT!B39+ME!B92/ME!B39</f>
        <v>#VALUE!</v>
      </c>
      <c r="R41" s="28">
        <f>MA!C92/MA!C39+RI!C92/RI!C39+CT!C92/CT!C39+NH!C92/NH!C39+VT!C92/VT!C39+ME!C92/ME!C39</f>
        <v>209.59171120511627</v>
      </c>
      <c r="S41" s="28">
        <f>MA!D92/MA!D39+RI!D92/RI!D39+CT!D92/CT!D39+NH!D92/NH!D39+VT!D92/VT!D39+ME!D92/ME!D39</f>
        <v>331.56554357648406</v>
      </c>
      <c r="T41" s="28">
        <f>MA!E92/MA!E39+RI!E92/RI!E39+CT!E92/CT!E39+NH!E92/NH!E39+VT!E92/VT!E39+ME!E92/ME!E39</f>
        <v>27.801567218803378</v>
      </c>
      <c r="U41" s="28">
        <f>MA!F92/MA!F39+RI!F92/RI!F39+CT!F92/CT!F39+NH!F92/NH!F39+VT!F92/VT!F39+ME!F92/ME!F39</f>
        <v>14.980492920555596</v>
      </c>
      <c r="V41" s="34" t="e">
        <f t="shared" si="3"/>
        <v>#VALUE!</v>
      </c>
      <c r="W41" s="38">
        <f t="shared" si="4"/>
        <v>12.096852425231356</v>
      </c>
      <c r="X41" s="34">
        <f t="shared" si="5"/>
        <v>10.254081179022529</v>
      </c>
      <c r="Y41" s="34">
        <f t="shared" si="6"/>
        <v>17.653681036659375</v>
      </c>
      <c r="Z41" s="34">
        <f t="shared" si="7"/>
        <v>9.2253306171499752</v>
      </c>
      <c r="AA41" t="e">
        <f>IL!B92+MI!B92+NY!B92+PA!B92+OH!B92+WI!B92+MN!B92+IN!B92+CO!B92+IA!B92+NJ!B92+NE!B92+UT!B92+ ID!B92+WA!B92+MT!B92+SD!B92+ND!B92+AK!B92</f>
        <v>#VALUE!</v>
      </c>
      <c r="AB41">
        <f>IL!C92+MI!C92+NY!C92+PA!C92+OH!C92+WI!C92+MN!C92+IN!C92+CO!C92+IA!C92+NJ!C92+NE!C92+UT!C92+ ID!C92+WA!C92+MT!C92+SD!C92+ND!C92+AK!C92</f>
        <v>27127.299999999996</v>
      </c>
      <c r="AC41">
        <f>IL!D92+MI!D92+NY!D92+PA!D92+OH!D92+WI!D92+MN!D92+IN!D92+CO!D92+IA!D92+NJ!D92+NE!D92+UT!D92+ ID!D92+WA!D92+MT!D92+SD!D92+ND!D92+AK!D92</f>
        <v>5205.7</v>
      </c>
      <c r="AD41">
        <f>IL!E92+MI!E92+NY!E92+PA!E92+OH!E92+WI!E92+MN!E92+IN!E92+CO!E92+IA!E92+NJ!E92+NE!E92+UT!E92+ ID!E92+WA!E92+MT!E92+SD!E92+ND!E92+AK!E92</f>
        <v>3864.5999999999995</v>
      </c>
      <c r="AE41">
        <f>IL!F92+MI!F92+NY!F92+PA!F92+OH!F92+WI!F92+MN!F92+IN!F92+CO!F92+IA!F92+NJ!F92+NE!F92+UT!F92+ ID!F92+WA!F92+MT!F92+SD!F92+ND!F92+AK!F92</f>
        <v>264.2</v>
      </c>
      <c r="AF41" t="e">
        <f>IL!B92/IL!B39+MI!B92/MI!B39+NY!B92/NY!B39+PA!B92/PA!B39+OH!B92/OH!B39+WI!B92/WI!B39+MN!B92/MN!B39+IN!B92/IN!B39+CO!B92/CO!B39+IA!B92/IA!B39+NJ!B92/NJ!B39+NE!B92/NE!B39+UT!B92/UT!B39+ ID!B92/ID!B39+WA!B92/WA!B39+MT!B92/MT!B39+SD!B92/SD!B39+ND!B92/ND!B39+AK!B92/AK!B39</f>
        <v>#VALUE!</v>
      </c>
      <c r="AG41">
        <f>IL!C92/IL!C39+MI!C92/MI!C39+NY!C92/NY!C39+PA!C92/PA!C39+OH!C92/OH!C39+WI!C92/WI!C39+MN!C92/MN!C39+IN!C92/IN!C39+CO!C92/CO!C39+IA!C92/IA!C39+NJ!C92/NJ!C39+NE!C92/NE!C39+UT!C92/UT!C39+ ID!C92/ID!C39+WA!C92/WA!C39+MT!C92/MT!C39+SD!C92/SD!C39+ND!C92/ND!C39+AK!C92/AK!C39</f>
        <v>3093.1453871744775</v>
      </c>
      <c r="AH41">
        <f>IL!D92/IL!D39+MI!D92/MI!D39+NY!D92/NY!D39+PA!D92/PA!D39+OH!D92/OH!D39+WI!D92/WI!D39+MN!D92/MN!D39+IN!D92/IN!D39+CO!D92/CO!D39+IA!D92/IA!D39+NJ!D92/NJ!D39+NE!D92/NE!D39+UT!D92/UT!D39+ ID!D92/ID!D39+WA!D92/WA!D39+MT!D92/MT!D39+SD!D92/SD!D39+ND!D92/ND!D39+AK!D92/AK!D39</f>
        <v>499.2769358574472</v>
      </c>
      <c r="AI41">
        <f>IL!E92/IL!E39+MI!E92/MI!E39+NY!E92/NY!E39+PA!E92/PA!E39+OH!E92/OH!E39+WI!E92/WI!E39+MN!E92/MN!E39+IN!E92/IN!E39+CO!E92/CO!E39+IA!E92/IA!E39+NJ!E92/NJ!E39+NE!E92/NE!E39+UT!E92/UT!E39+ ID!E92/ID!E39+WA!E92/WA!E39+MT!E92/MT!E39+SD!E92/SD!E39+ND!E92/ND!E39+AK!E92/AK!E39</f>
        <v>284.5510088145017</v>
      </c>
      <c r="AJ41" s="34">
        <f>IL!F92/IL!F39+MI!F92/MI!F39+NY!F92/NY!F39+PA!F92/PA!F39+OH!F92/OH!F39+WI!F92/WI!F39+MN!F92/MN!F39+IN!F92/IN!F39+CO!F92/CO!F39+IA!F92/IA!F39+NJ!F92/NJ!F39+NE!F92/NE!F39+UT!F92/UT!F39+ ID!F92/ID!F39+WA!F92/WA!F39+MT!F92/MT!F39+SD!F92/SD!F39+ND!F92/ND!F39+AK!F92/AK!F39</f>
        <v>25.824107596209082</v>
      </c>
      <c r="AK41" s="34" t="e">
        <f t="shared" si="8"/>
        <v>#VALUE!</v>
      </c>
      <c r="AL41" s="38">
        <f t="shared" si="9"/>
        <v>8.7701341529181107</v>
      </c>
      <c r="AM41" s="34">
        <f t="shared" si="10"/>
        <v>10.426478024785673</v>
      </c>
      <c r="AN41" s="34">
        <f t="shared" si="11"/>
        <v>13.581396235777627</v>
      </c>
      <c r="AO41" s="34">
        <f t="shared" si="12"/>
        <v>10.230750434093759</v>
      </c>
      <c r="AP41" s="34" t="e">
        <f t="shared" si="13"/>
        <v>#VALUE!</v>
      </c>
      <c r="AQ41" s="34">
        <f t="shared" si="14"/>
        <v>1.3793235330620726</v>
      </c>
      <c r="AR41" s="34">
        <f t="shared" si="15"/>
        <v>0.98346547651533678</v>
      </c>
      <c r="AS41" s="34">
        <f t="shared" si="16"/>
        <v>1.2998428681547545</v>
      </c>
      <c r="AT41" s="34">
        <f t="shared" si="17"/>
        <v>0.90172570199804269</v>
      </c>
      <c r="AU41" s="28">
        <f t="shared" si="18"/>
        <v>568.95882200040376</v>
      </c>
      <c r="AV41">
        <f t="shared" si="19"/>
        <v>3876.9733318464264</v>
      </c>
      <c r="AW41">
        <f t="shared" si="20"/>
        <v>11.294490482468413</v>
      </c>
      <c r="AX41">
        <f t="shared" si="21"/>
        <v>9.3365615137622644</v>
      </c>
      <c r="AY41" s="55">
        <f t="shared" si="22"/>
        <v>1.1797110061873421</v>
      </c>
      <c r="AZ41" s="55">
        <f t="shared" si="23"/>
        <v>0.84114061642578386</v>
      </c>
    </row>
    <row r="42" spans="1:52">
      <c r="A42">
        <f>IL!A40</f>
        <v>2004</v>
      </c>
      <c r="B42" s="31">
        <f>MA!B93/MA!B40</f>
        <v>7.8895463510848127E-2</v>
      </c>
      <c r="C42" s="31">
        <f>MA!C93/MA!C40</f>
        <v>116.00285510349751</v>
      </c>
      <c r="D42" s="31">
        <f>MA!D93/MA!D40</f>
        <v>112.47038917089679</v>
      </c>
      <c r="E42" s="31">
        <f>MA!E93/MA!E40</f>
        <v>5.3440911248220218</v>
      </c>
      <c r="F42" s="31">
        <f>MA!F93/MA!F40</f>
        <v>1.5813117699910153</v>
      </c>
      <c r="G42" s="33">
        <f>MA!B40</f>
        <v>5.07</v>
      </c>
      <c r="H42" s="37">
        <f>MA!C40</f>
        <v>14.01</v>
      </c>
      <c r="I42" s="33">
        <f>MA!D40</f>
        <v>11.82</v>
      </c>
      <c r="J42" s="33">
        <f>MA!E40</f>
        <v>21.07</v>
      </c>
      <c r="K42" s="33">
        <f>MA!F40</f>
        <v>11.13</v>
      </c>
      <c r="L42" t="e">
        <f>MA!B93+RI!B93+CT!B93+NH!B93+VT!B93+ME!B93</f>
        <v>#VALUE!</v>
      </c>
      <c r="M42">
        <f>MA!C93+RI!C93+CT!C93+NH!C93+VT!C93+ME!C93</f>
        <v>2658</v>
      </c>
      <c r="N42">
        <f>MA!D93+RI!D93+CT!D93+NH!D93+VT!D93+ME!D93</f>
        <v>3918.5</v>
      </c>
      <c r="O42">
        <f>MA!E93+RI!E93+CT!E93+NH!E93+VT!E93+ME!E93</f>
        <v>496.29999999999995</v>
      </c>
      <c r="P42">
        <f>MA!F93+RI!F93+CT!F93+NH!F93+VT!F93+ME!F93</f>
        <v>209.7</v>
      </c>
      <c r="Q42" s="28" t="e">
        <f>MA!B93/MA!B40+RI!B93/RI!B40+CT!B93/CT!B40+NH!B93/NH!B40+VT!B93/VT!B40+ME!B93/ME!B40</f>
        <v>#VALUE!</v>
      </c>
      <c r="R42" s="28">
        <f>MA!C93/MA!C40+RI!C93/RI!C40+CT!C93/CT!C40+NH!C93/NH!C40+VT!C93/VT!C40+ME!C93/ME!C40</f>
        <v>192.99798902858217</v>
      </c>
      <c r="S42" s="28">
        <f>MA!D93/MA!D40+RI!D93/RI!D40+CT!D93/CT!D40+NH!D93/NH!D40+VT!D93/VT!D40+ME!D93/ME!D40</f>
        <v>338.32666384461385</v>
      </c>
      <c r="T42" s="28">
        <f>MA!E93/MA!E40+RI!E93/RI!E40+CT!E93/CT!E40+NH!E93/NH!E40+VT!E93/VT!E40+ME!E93/ME!E40</f>
        <v>25.505561858056502</v>
      </c>
      <c r="U42" s="28">
        <f>MA!F93/MA!F40+RI!F93/RI!F40+CT!F93/CT!F40+NH!F93/NH!F40+VT!F93/VT!F40+ME!F93/ME!F40</f>
        <v>18.93476422229304</v>
      </c>
      <c r="V42" s="34" t="e">
        <f t="shared" si="3"/>
        <v>#VALUE!</v>
      </c>
      <c r="W42" s="38">
        <f t="shared" si="4"/>
        <v>13.772164225018747</v>
      </c>
      <c r="X42" s="34">
        <f t="shared" si="5"/>
        <v>11.582001712403262</v>
      </c>
      <c r="Y42" s="34">
        <f t="shared" si="6"/>
        <v>19.458500963907703</v>
      </c>
      <c r="Z42" s="34">
        <f t="shared" si="7"/>
        <v>11.074867240919088</v>
      </c>
      <c r="AA42" t="e">
        <f>IL!B93+MI!B93+NY!B93+PA!B93+OH!B93+WI!B93+MN!B93+IN!B93+CO!B93+IA!B93+NJ!B93+NE!B93+UT!B93+ ID!B93+WA!B93+MT!B93+SD!B93+ND!B93+AK!B93</f>
        <v>#VALUE!</v>
      </c>
      <c r="AB42">
        <f>IL!C93+MI!C93+NY!C93+PA!C93+OH!C93+WI!C93+MN!C93+IN!C93+CO!C93+IA!C93+NJ!C93+NE!C93+UT!C93+ ID!C93+WA!C93+MT!C93+SD!C93+ND!C93+AK!C93</f>
        <v>29309.600000000002</v>
      </c>
      <c r="AC42">
        <f>IL!D93+MI!D93+NY!D93+PA!D93+OH!D93+WI!D93+MN!D93+IN!D93+CO!D93+IA!D93+NJ!D93+NE!D93+UT!D93+ ID!D93+WA!D93+MT!D93+SD!D93+ND!D93+AK!D93</f>
        <v>5786.8999999999987</v>
      </c>
      <c r="AD42">
        <f>IL!E93+MI!E93+NY!E93+PA!E93+OH!E93+WI!E93+MN!E93+IN!E93+CO!E93+IA!E93+NJ!E93+NE!E93+UT!E93+ ID!E93+WA!E93+MT!E93+SD!E93+ND!E93+AK!E93</f>
        <v>3992.1999999999989</v>
      </c>
      <c r="AE42">
        <f>IL!F93+MI!F93+NY!F93+PA!F93+OH!F93+WI!F93+MN!F93+IN!F93+CO!F93+IA!F93+NJ!F93+NE!F93+UT!F93+ ID!F93+WA!F93+MT!F93+SD!F93+ND!F93+AK!F93</f>
        <v>371.50000000000006</v>
      </c>
      <c r="AF42" t="e">
        <f>IL!B93/IL!B40+MI!B93/MI!B40+NY!B93/NY!B40+PA!B93/PA!B40+OH!B93/OH!B40+WI!B93/WI!B40+MN!B93/MN!B40+IN!B93/IN!B40+CO!B93/CO!B40+IA!B93/IA!B40+NJ!B93/NJ!B40+NE!B93/NE!B40+UT!B93/UT!B40+ ID!B93/ID!B40+WA!B93/WA!B40+MT!B93/MT!B40+SD!B93/SD!B40+ND!B93/ND!B40+AK!B93/AK!B40</f>
        <v>#VALUE!</v>
      </c>
      <c r="AG42">
        <f>IL!C93/IL!C40+MI!C93/MI!C40+NY!C93/NY!C40+PA!C93/PA!C40+OH!C93/OH!C40+WI!C93/WI!C40+MN!C93/MN!C40+IN!C93/IN!C40+CO!C93/CO!C40+IA!C93/IA!C40+NJ!C93/NJ!C40+NE!C93/NE!C40+UT!C93/UT!C40+ ID!C93/ID!C40+WA!C93/WA!C40+MT!C93/MT!C40+SD!C93/SD!C40+ND!C93/ND!C40+AK!C93/AK!C40</f>
        <v>2928.1156909982524</v>
      </c>
      <c r="AH42">
        <f>IL!D93/IL!D40+MI!D93/MI!D40+NY!D93/NY!D40+PA!D93/PA!D40+OH!D93/OH!D40+WI!D93/WI!D40+MN!D93/MN!D40+IN!D93/IN!D40+CO!D93/CO!D40+IA!D93/IA!D40+NJ!D93/NJ!D40+NE!D93/NE!D40+UT!D93/UT!D40+ ID!D93/ID!D40+WA!D93/WA!D40+MT!D93/MT!D40+SD!D93/SD!D40+ND!D93/ND!D40+AK!D93/AK!D40</f>
        <v>486.30365650102789</v>
      </c>
      <c r="AI42">
        <f>IL!E93/IL!E40+MI!E93/MI!E40+NY!E93/NY!E40+PA!E93/PA!E40+OH!E93/OH!E40+WI!E93/WI!E40+MN!E93/MN!E40+IN!E93/IN!E40+CO!E93/CO!E40+IA!E93/IA!E40+NJ!E93/NJ!E40+NE!E93/NE!E40+UT!E93/UT!E40+ ID!E93/ID!E40+WA!E93/WA!E40+MT!E93/MT!E40+SD!E93/SD!E40+ND!E93/ND!E40+AK!E93/AK!E40</f>
        <v>260.50047196930063</v>
      </c>
      <c r="AJ42" s="34">
        <f>IL!F93/IL!F40+MI!F93/MI!F40+NY!F93/NY!F40+PA!F93/PA!F40+OH!F93/OH!F40+WI!F93/WI!F40+MN!F93/MN!F40+IN!F93/IN!F40+CO!F93/CO!F40+IA!F93/IA!F40+NJ!F93/NJ!F40+NE!F93/NE!F40+UT!F93/UT!F40+ ID!F93/ID!F40+WA!F93/WA!F40+MT!F93/MT!F40+SD!F93/SD!F40+ND!F93/ND!F40+AK!F93/AK!F40</f>
        <v>31.050340673678328</v>
      </c>
      <c r="AK42" s="34" t="e">
        <f t="shared" si="8"/>
        <v>#VALUE!</v>
      </c>
      <c r="AL42" s="38">
        <f t="shared" si="9"/>
        <v>10.00971378627727</v>
      </c>
      <c r="AM42" s="34">
        <f t="shared" si="10"/>
        <v>11.899766581310431</v>
      </c>
      <c r="AN42" s="34">
        <f t="shared" si="11"/>
        <v>15.325116188159805</v>
      </c>
      <c r="AO42" s="34">
        <f t="shared" si="12"/>
        <v>11.964441997730614</v>
      </c>
      <c r="AP42" s="34" t="e">
        <f t="shared" si="13"/>
        <v>#VALUE!</v>
      </c>
      <c r="AQ42" s="34">
        <f t="shared" si="14"/>
        <v>1.3758799221511784</v>
      </c>
      <c r="AR42" s="34">
        <f t="shared" si="15"/>
        <v>0.97329654605105909</v>
      </c>
      <c r="AS42" s="34">
        <f t="shared" si="16"/>
        <v>1.269713111796265</v>
      </c>
      <c r="AT42" s="34">
        <f t="shared" si="17"/>
        <v>0.92564845422960318</v>
      </c>
      <c r="AU42" s="28">
        <f t="shared" si="18"/>
        <v>556.83021473125245</v>
      </c>
      <c r="AV42">
        <f t="shared" si="19"/>
        <v>3674.919819468581</v>
      </c>
      <c r="AW42">
        <f t="shared" si="20"/>
        <v>12.70189693893246</v>
      </c>
      <c r="AX42">
        <f t="shared" si="21"/>
        <v>10.636613020213458</v>
      </c>
      <c r="AY42" s="55">
        <f t="shared" si="22"/>
        <v>1.1891005170781508</v>
      </c>
      <c r="AZ42" s="55">
        <f t="shared" si="23"/>
        <v>0.84116891855663412</v>
      </c>
    </row>
    <row r="43" spans="1:52">
      <c r="A43">
        <f>IL!A41</f>
        <v>2005</v>
      </c>
      <c r="B43" s="31">
        <f>MA!B94/MA!B41</f>
        <v>9.2449922958397532E-2</v>
      </c>
      <c r="C43" s="31">
        <f>MA!C94/MA!C41</f>
        <v>120.3353057199211</v>
      </c>
      <c r="D43" s="31">
        <f>MA!D94/MA!D41</f>
        <v>107.23145780051149</v>
      </c>
      <c r="E43" s="31">
        <f>MA!E94/MA!E41</f>
        <v>6.5204918032786887</v>
      </c>
      <c r="F43" s="31">
        <f>MA!F94/MA!F41</f>
        <v>1.6933333333333331</v>
      </c>
      <c r="G43" s="33">
        <f>MA!B41</f>
        <v>6.49</v>
      </c>
      <c r="H43" s="37">
        <f>MA!C41</f>
        <v>15.21</v>
      </c>
      <c r="I43" s="33">
        <f>MA!D41</f>
        <v>15.64</v>
      </c>
      <c r="J43" s="33">
        <f>MA!E41</f>
        <v>24.4</v>
      </c>
      <c r="K43" s="33">
        <f>MA!F41</f>
        <v>15</v>
      </c>
      <c r="L43" t="e">
        <f>MA!B94+RI!B94+CT!B94+NH!B94+VT!B94+ME!B94</f>
        <v>#VALUE!</v>
      </c>
      <c r="M43">
        <f>MA!C94+RI!C94+CT!C94+NH!C94+VT!C94+ME!C94</f>
        <v>3008.5999999999995</v>
      </c>
      <c r="N43">
        <f>MA!D94+RI!D94+CT!D94+NH!D94+VT!D94+ME!D94</f>
        <v>4683.7</v>
      </c>
      <c r="O43">
        <f>MA!E94+RI!E94+CT!E94+NH!E94+VT!E94+ME!E94</f>
        <v>633.70000000000005</v>
      </c>
      <c r="P43">
        <f>MA!F94+RI!F94+CT!F94+NH!F94+VT!F94+ME!F94</f>
        <v>281.7</v>
      </c>
      <c r="Q43" s="28" t="e">
        <f>MA!B94/MA!B41+RI!B94/RI!B41+CT!B94/CT!B41+NH!B94/NH!B41+VT!B94/VT!B41+ME!B94/ME!B41</f>
        <v>#VALUE!</v>
      </c>
      <c r="R43" s="28">
        <f>MA!C94/MA!C41+RI!C94/RI!C41+CT!C94/CT!C41+NH!C94/NH!C41+VT!C94/VT!C41+ME!C94/ME!C41</f>
        <v>197.71722349581131</v>
      </c>
      <c r="S43" s="28">
        <f>MA!D94/MA!D41+RI!D94/RI!D41+CT!D94/CT!D41+NH!D94/NH!D41+VT!D94/VT!D41+ME!D94/ME!D41</f>
        <v>305.78063615307502</v>
      </c>
      <c r="T43" s="28">
        <f>MA!E94/MA!E41+RI!E94/RI!E41+CT!E94/CT!E41+NH!E94/NH!E41+VT!E94/VT!E41+ME!E94/ME!E41</f>
        <v>28.451183946582528</v>
      </c>
      <c r="U43" s="28">
        <f>MA!F94/MA!F41+RI!F94/RI!F41+CT!F94/CT!F41+NH!F94/NH!F41+VT!F94/VT!F41+ME!F94/ME!F41</f>
        <v>18.915545715400544</v>
      </c>
      <c r="V43" s="34" t="e">
        <f t="shared" si="3"/>
        <v>#VALUE!</v>
      </c>
      <c r="W43" s="38">
        <f t="shared" si="4"/>
        <v>15.216681414018225</v>
      </c>
      <c r="X43" s="34">
        <f t="shared" si="5"/>
        <v>15.31718966551996</v>
      </c>
      <c r="Y43" s="34">
        <f t="shared" si="6"/>
        <v>22.273238301428162</v>
      </c>
      <c r="Z43" s="34">
        <f t="shared" si="7"/>
        <v>14.892512446555914</v>
      </c>
      <c r="AA43" t="e">
        <f>IL!B94+MI!B94+NY!B94+PA!B94+OH!B94+WI!B94+MN!B94+IN!B94+CO!B94+IA!B94+NJ!B94+NE!B94+UT!B94+ ID!B94+WA!B94+MT!B94+SD!B94+ND!B94+AK!B94</f>
        <v>#VALUE!</v>
      </c>
      <c r="AB43">
        <f>IL!C94+MI!C94+NY!C94+PA!C94+OH!C94+WI!C94+MN!C94+IN!C94+CO!C94+IA!C94+NJ!C94+NE!C94+UT!C94+ ID!C94+WA!C94+MT!C94+SD!C94+ND!C94+AK!C94</f>
        <v>34576.400000000009</v>
      </c>
      <c r="AC43">
        <f>IL!D94+MI!D94+NY!D94+PA!D94+OH!D94+WI!D94+MN!D94+IN!D94+CO!D94+IA!D94+NJ!D94+NE!D94+UT!D94+ ID!D94+WA!D94+MT!D94+SD!D94+ND!D94+AK!D94</f>
        <v>7172.5</v>
      </c>
      <c r="AD43">
        <f>IL!E94+MI!E94+NY!E94+PA!E94+OH!E94+WI!E94+MN!E94+IN!E94+CO!E94+IA!E94+NJ!E94+NE!E94+UT!E94+ ID!E94+WA!E94+MT!E94+SD!E94+ND!E94+AK!E94</f>
        <v>4651.8</v>
      </c>
      <c r="AE43">
        <f>IL!F94+MI!F94+NY!F94+PA!F94+OH!F94+WI!F94+MN!F94+IN!F94+CO!F94+IA!F94+NJ!F94+NE!F94+UT!F94+ ID!F94+WA!F94+MT!F94+SD!F94+ND!F94+AK!F94</f>
        <v>474.40000000000003</v>
      </c>
      <c r="AF43" t="e">
        <f>IL!B94/IL!B41+MI!B94/MI!B41+NY!B94/NY!B41+PA!B94/PA!B41+OH!B94/OH!B41+WI!B94/WI!B41+MN!B94/MN!B41+IN!B94/IN!B41+CO!B94/CO!B41+IA!B94/IA!B41+NJ!B94/NJ!B41+NE!B94/NE!B41+UT!B94/UT!B41+ ID!B94/ID!B41+WA!B94/WA!B41+MT!B94/MT!B41+SD!B94/SD!B41+ND!B94/ND!B41+AK!B94/AK!B41</f>
        <v>#VALUE!</v>
      </c>
      <c r="AG43">
        <f>IL!C94/IL!C41+MI!C94/MI!C41+NY!C94/NY!C41+PA!C94/PA!C41+OH!C94/OH!C41+WI!C94/WI!C41+MN!C94/MN!C41+IN!C94/IN!C41+CO!C94/CO!C41+IA!C94/IA!C41+NJ!C94/NJ!C41+NE!C94/NE!C41+UT!C94/UT!C41+ ID!C94/ID!C41+WA!C94/WA!C41+MT!C94/MT!C41+SD!C94/SD!C41+ND!C94/ND!C41+AK!C94/AK!C41</f>
        <v>2927.0546989227273</v>
      </c>
      <c r="AH43">
        <f>IL!D94/IL!D41+MI!D94/MI!D41+NY!D94/NY!D41+PA!D94/PA!D41+OH!D94/OH!D41+WI!D94/WI!D41+MN!D94/MN!D41+IN!D94/IN!D41+CO!D94/CO!D41+IA!D94/IA!D41+NJ!D94/NJ!D41+NE!D94/NE!D41+UT!D94/UT!D41+ ID!D94/ID!D41+WA!D94/WA!D41+MT!D94/MT!D41+SD!D94/SD!D41+ND!D94/ND!D41+AK!D94/AK!D41</f>
        <v>457.61868488379594</v>
      </c>
      <c r="AI43">
        <f>IL!E94/IL!E41+MI!E94/MI!E41+NY!E94/NY!E41+PA!E94/PA!E41+OH!E94/OH!E41+WI!E94/WI!E41+MN!E94/MN!E41+IN!E94/IN!E41+CO!E94/CO!E41+IA!E94/IA!E41+NJ!E94/NJ!E41+NE!E94/NE!E41+UT!E94/UT!E41+ ID!E94/ID!E41+WA!E94/WA!E41+MT!E94/MT!E41+SD!E94/SD!E41+ND!E94/ND!E41+AK!E94/AK!E41</f>
        <v>263.6772308015303</v>
      </c>
      <c r="AJ43" s="34">
        <f>IL!F94/IL!F41+MI!F94/MI!F41+NY!F94/NY!F41+PA!F94/PA!F41+OH!F94/OH!F41+WI!F94/WI!F41+MN!F94/MN!F41+IN!F94/IN!F41+CO!F94/CO!F41+IA!F94/IA!F41+NJ!F94/NJ!F41+NE!F94/NE!F41+UT!F94/UT!F41+ ID!F94/ID!F41+WA!F94/WA!F41+MT!F94/MT!F41+SD!F94/SD!F41+ND!F94/ND!F41+AK!F94/AK!F41</f>
        <v>31.022233371251552</v>
      </c>
      <c r="AK43" s="34" t="e">
        <f t="shared" si="8"/>
        <v>#VALUE!</v>
      </c>
      <c r="AL43" s="38">
        <f t="shared" si="9"/>
        <v>11.812693494496532</v>
      </c>
      <c r="AM43" s="34">
        <f t="shared" si="10"/>
        <v>15.673529593358557</v>
      </c>
      <c r="AN43" s="34">
        <f t="shared" si="11"/>
        <v>17.642023870849158</v>
      </c>
      <c r="AO43" s="34">
        <f t="shared" si="12"/>
        <v>15.292258114453768</v>
      </c>
      <c r="AP43" s="34" t="e">
        <f t="shared" si="13"/>
        <v>#VALUE!</v>
      </c>
      <c r="AQ43" s="34">
        <f t="shared" si="14"/>
        <v>1.2881635692238687</v>
      </c>
      <c r="AR43" s="34">
        <f t="shared" si="15"/>
        <v>0.97726485756025294</v>
      </c>
      <c r="AS43" s="34">
        <f t="shared" si="16"/>
        <v>1.2625103822828061</v>
      </c>
      <c r="AT43" s="34">
        <f t="shared" si="17"/>
        <v>0.9738596049774999</v>
      </c>
      <c r="AU43" s="28">
        <f t="shared" si="18"/>
        <v>531.94904359546888</v>
      </c>
      <c r="AV43">
        <f t="shared" si="19"/>
        <v>3648.3506146080535</v>
      </c>
      <c r="AW43">
        <f t="shared" si="20"/>
        <v>15.651875118947803</v>
      </c>
      <c r="AX43">
        <f t="shared" si="21"/>
        <v>12.718267760288958</v>
      </c>
      <c r="AY43" s="55">
        <f t="shared" si="22"/>
        <v>0.99343820546088912</v>
      </c>
      <c r="AZ43" s="55">
        <f t="shared" si="23"/>
        <v>0.75367155969144295</v>
      </c>
    </row>
    <row r="44" spans="1:52">
      <c r="A44">
        <f>IL!A42</f>
        <v>2006</v>
      </c>
      <c r="B44" s="31">
        <f>MA!B95/MA!B42</f>
        <v>3.1397174254317116E-2</v>
      </c>
      <c r="C44" s="31">
        <f>MA!C95/MA!C42</f>
        <v>104.89422527158376</v>
      </c>
      <c r="D44" s="31">
        <f>MA!D95/MA!D42</f>
        <v>90.770949720670401</v>
      </c>
      <c r="E44" s="31">
        <f>MA!E95/MA!E42</f>
        <v>6.6666666666666661</v>
      </c>
      <c r="F44" s="31">
        <f>MA!F95/MA!F42</f>
        <v>1.3516545148625914</v>
      </c>
      <c r="G44" s="33">
        <f>MA!B42</f>
        <v>6.37</v>
      </c>
      <c r="H44" s="37">
        <f>MA!C42</f>
        <v>17.489999999999998</v>
      </c>
      <c r="I44" s="33">
        <f>MA!D42</f>
        <v>17.899999999999999</v>
      </c>
      <c r="J44" s="33">
        <f>MA!E42</f>
        <v>27.3</v>
      </c>
      <c r="K44" s="33">
        <f>MA!F42</f>
        <v>17.829999999999998</v>
      </c>
      <c r="L44" t="e">
        <f>MA!B95+RI!B95+CT!B95+NH!B95+VT!B95+ME!B95</f>
        <v>#VALUE!</v>
      </c>
      <c r="M44">
        <f>MA!C95+RI!C95+CT!C95+NH!C95+VT!C95+ME!C95</f>
        <v>2991.5</v>
      </c>
      <c r="N44">
        <f>MA!D95+RI!D95+CT!D95+NH!D95+VT!D95+ME!D95</f>
        <v>4667.5999999999995</v>
      </c>
      <c r="O44">
        <f>MA!E95+RI!E95+CT!E95+NH!E95+VT!E95+ME!E95</f>
        <v>658.80000000000007</v>
      </c>
      <c r="P44">
        <f>MA!F95+RI!F95+CT!F95+NH!F95+VT!F95+ME!F95</f>
        <v>270.60000000000002</v>
      </c>
      <c r="Q44" s="28" t="e">
        <f>MA!B95/MA!B42+RI!B95/RI!B42+CT!B95/CT!B42+NH!B95/NH!B42+VT!B95/VT!B42+ME!B95/ME!B42</f>
        <v>#VALUE!</v>
      </c>
      <c r="R44" s="28">
        <f>MA!C95/MA!C42+RI!C95/RI!C42+CT!C95/CT!C42+NH!C95/NH!C42+VT!C95/VT!C42+ME!C95/ME!C42</f>
        <v>172.92900092954338</v>
      </c>
      <c r="S44" s="28">
        <f>MA!D95/MA!D42+RI!D95/RI!D42+CT!D95/CT!D42+NH!D95/NH!D42+VT!D95/VT!D42+ME!D95/ME!D42</f>
        <v>262.29062007359835</v>
      </c>
      <c r="T44" s="28">
        <f>MA!E95/MA!E42+RI!E95/RI!E42+CT!E95/CT!E42+NH!E95/NH!E42+VT!E95/VT!E42+ME!E95/ME!E42</f>
        <v>26.335853841438439</v>
      </c>
      <c r="U44" s="28">
        <f>MA!F95/MA!F42+RI!F95/RI!F42+CT!F95/CT!F42+NH!F95/NH!F42+VT!F95/VT!F42+ME!F95/ME!F42</f>
        <v>15.256544326290657</v>
      </c>
      <c r="V44" s="34" t="e">
        <f t="shared" si="3"/>
        <v>#VALUE!</v>
      </c>
      <c r="W44" s="38">
        <f t="shared" si="4"/>
        <v>17.299007013975807</v>
      </c>
      <c r="X44" s="34">
        <f t="shared" si="5"/>
        <v>17.795527719177599</v>
      </c>
      <c r="Y44" s="34">
        <f t="shared" si="6"/>
        <v>25.015327164498611</v>
      </c>
      <c r="Z44" s="34">
        <f t="shared" si="7"/>
        <v>17.736650857015622</v>
      </c>
      <c r="AA44" t="e">
        <f>IL!B95+MI!B95+NY!B95+PA!B95+OH!B95+WI!B95+MN!B95+IN!B95+CO!B95+IA!B95+NJ!B95+NE!B95+UT!B95+ ID!B95+WA!B95+MT!B95+SD!B95+ND!B95+AK!B95</f>
        <v>#VALUE!</v>
      </c>
      <c r="AB44">
        <f>IL!C95+MI!C95+NY!C95+PA!C95+OH!C95+WI!C95+MN!C95+IN!C95+CO!C95+IA!C95+NJ!C95+NE!C95+UT!C95+ ID!C95+WA!C95+MT!C95+SD!C95+ND!C95+AK!C95</f>
        <v>33404.799999999996</v>
      </c>
      <c r="AC44">
        <f>IL!D95+MI!D95+NY!D95+PA!D95+OH!D95+WI!D95+MN!D95+IN!D95+CO!D95+IA!D95+NJ!D95+NE!D95+UT!D95+ ID!D95+WA!D95+MT!D95+SD!D95+ND!D95+AK!D95</f>
        <v>6738.2</v>
      </c>
      <c r="AD44">
        <f>IL!E95+MI!E95+NY!E95+PA!E95+OH!E95+WI!E95+MN!E95+IN!E95+CO!E95+IA!E95+NJ!E95+NE!E95+UT!E95+ ID!E95+WA!E95+MT!E95+SD!E95+ND!E95+AK!E95</f>
        <v>4426.0999999999995</v>
      </c>
      <c r="AE44">
        <f>IL!F95+MI!F95+NY!F95+PA!F95+OH!F95+WI!F95+MN!F95+IN!F95+CO!F95+IA!F95+NJ!F95+NE!F95+UT!F95+ ID!F95+WA!F95+MT!F95+SD!F95+ND!F95+AK!F95</f>
        <v>483.2999999999999</v>
      </c>
      <c r="AF44" t="e">
        <f>IL!B95/IL!B42+MI!B95/MI!B42+NY!B95/NY!B42+PA!B95/PA!B42+OH!B95/OH!B42+WI!B95/WI!B42+MN!B95/MN!B42+IN!B95/IN!B42+CO!B95/CO!B42+IA!B95/IA!B42+NJ!B95/NJ!B42+NE!B95/NE!B42+UT!B95/UT!B42+ ID!B95/ID!B42+WA!B95/WA!B42+MT!B95/MT!B42+SD!B95/SD!B42+ND!B95/ND!B42+AK!B95/AK!B42</f>
        <v>#VALUE!</v>
      </c>
      <c r="AG44">
        <f>IL!C95/IL!C42+MI!C95/MI!C42+NY!C95/NY!C42+PA!C95/PA!C42+OH!C95/OH!C42+WI!C95/WI!C42+MN!C95/MN!C42+IN!C95/IN!C42+CO!C95/CO!C42+IA!C95/IA!C42+NJ!C95/NJ!C42+NE!C95/NE!C42+UT!C95/UT!C42+ ID!C95/ID!C42+WA!C95/WA!C42+MT!C95/MT!C42+SD!C95/SD!C42+ND!C95/ND!C42+AK!C95/AK!C42</f>
        <v>2610.5618139133876</v>
      </c>
      <c r="AH44">
        <f>IL!D95/IL!D42+MI!D95/MI!D42+NY!D95/NY!D42+PA!D95/PA!D42+OH!D95/OH!D42+WI!D95/WI!D42+MN!D95/MN!D42+IN!D95/IN!D42+CO!D95/CO!D42+IA!D95/IA!D42+NJ!D95/NJ!D42+NE!D95/NE!D42+UT!D95/UT!D42+ ID!D95/ID!D42+WA!D95/WA!D42+MT!D95/MT!D42+SD!D95/SD!D42+ND!D95/ND!D42+AK!D95/AK!D42</f>
        <v>371.23516691168271</v>
      </c>
      <c r="AI44">
        <f>IL!E95/IL!E42+MI!E95/MI!E42+NY!E95/NY!E42+PA!E95/PA!E42+OH!E95/OH!E42+WI!E95/WI!E42+MN!E95/MN!E42+IN!E95/IN!E42+CO!E95/CO!E42+IA!E95/IA!E42+NJ!E95/NJ!E42+NE!E95/NE!E42+UT!E95/UT!E42+ ID!E95/ID!E42+WA!E95/WA!E42+MT!E95/MT!E42+SD!E95/SD!E42+ND!E95/ND!E42+AK!E95/AK!E42</f>
        <v>224.34609483627821</v>
      </c>
      <c r="AJ44" s="34">
        <f>IL!F95/IL!F42+MI!F95/MI!F42+NY!F95/NY!F42+PA!F95/PA!F42+OH!F95/OH!F42+WI!F95/WI!F42+MN!F95/MN!F42+IN!F95/IN!F42+CO!F95/CO!F42+IA!F95/IA!F42+NJ!F95/NJ!F42+NE!F95/NE!F42+UT!F95/UT!F42+ ID!F95/ID!F42+WA!F95/WA!F42+MT!F95/MT!F42+SD!F95/SD!F42+ND!F95/ND!F42+AK!F95/AK!F42</f>
        <v>25.488868006650971</v>
      </c>
      <c r="AK44" s="34" t="e">
        <f t="shared" si="8"/>
        <v>#VALUE!</v>
      </c>
      <c r="AL44" s="38">
        <f t="shared" si="9"/>
        <v>12.796019547196321</v>
      </c>
      <c r="AM44" s="34">
        <f t="shared" si="10"/>
        <v>18.150758873560665</v>
      </c>
      <c r="AN44" s="34">
        <f t="shared" si="11"/>
        <v>19.728892554292283</v>
      </c>
      <c r="AO44" s="34">
        <f t="shared" si="12"/>
        <v>18.961218672947318</v>
      </c>
      <c r="AP44" s="34" t="e">
        <f t="shared" si="13"/>
        <v>#VALUE!</v>
      </c>
      <c r="AQ44" s="34">
        <f t="shared" si="14"/>
        <v>1.3519053288540901</v>
      </c>
      <c r="AR44" s="34">
        <f t="shared" si="15"/>
        <v>0.98042885386458889</v>
      </c>
      <c r="AS44" s="34">
        <f t="shared" si="16"/>
        <v>1.2679539460037352</v>
      </c>
      <c r="AT44" s="34">
        <f t="shared" si="17"/>
        <v>0.93541724099839463</v>
      </c>
      <c r="AU44" s="28">
        <f t="shared" si="18"/>
        <v>461.55547484458015</v>
      </c>
      <c r="AV44">
        <f t="shared" si="19"/>
        <v>3206.1430756613486</v>
      </c>
      <c r="AW44">
        <f t="shared" si="20"/>
        <v>18.021452356947755</v>
      </c>
      <c r="AX44">
        <f t="shared" si="21"/>
        <v>13.901157542947917</v>
      </c>
      <c r="AY44" s="55">
        <f t="shared" si="22"/>
        <v>0.97209856807636508</v>
      </c>
      <c r="AZ44" s="55">
        <f t="shared" si="23"/>
        <v>0.70498537478979273</v>
      </c>
    </row>
    <row r="45" spans="1:52">
      <c r="A45">
        <f>IL!A43</f>
        <v>2007</v>
      </c>
      <c r="B45" s="31">
        <f>MA!B96/MA!B43</f>
        <v>5.2724077328646743E-2</v>
      </c>
      <c r="C45" s="31">
        <f>MA!C96/MA!C43</f>
        <v>116.98744769874477</v>
      </c>
      <c r="D45" s="31">
        <f>MA!D96/MA!D43</f>
        <v>91.863543788187371</v>
      </c>
      <c r="E45" s="31">
        <f>MA!E96/MA!E43</f>
        <v>6.8898043254376926</v>
      </c>
      <c r="F45" s="31">
        <f>MA!F96/MA!F43</f>
        <v>0.91722595078299773</v>
      </c>
      <c r="G45" s="33">
        <f>MA!B43</f>
        <v>5.69</v>
      </c>
      <c r="H45" s="37">
        <f>MA!C43</f>
        <v>16.73</v>
      </c>
      <c r="I45" s="33">
        <f>MA!D43</f>
        <v>19.64</v>
      </c>
      <c r="J45" s="33">
        <f>MA!E43</f>
        <v>29.13</v>
      </c>
      <c r="K45" s="33">
        <f>MA!F43</f>
        <v>22.35</v>
      </c>
      <c r="L45" t="e">
        <f>MA!B96+RI!B96+CT!B96+NH!B96+VT!B96+ME!B96</f>
        <v>#VALUE!</v>
      </c>
      <c r="M45">
        <f>MA!C96+RI!C96+CT!C96+NH!C96+VT!C96+ME!C96</f>
        <v>3156.7000000000003</v>
      </c>
      <c r="N45">
        <f>MA!D96+RI!D96+CT!D96+NH!D96+VT!D96+ME!D96</f>
        <v>5171.3999999999996</v>
      </c>
      <c r="O45">
        <f>MA!E96+RI!E96+CT!E96+NH!E96+VT!E96+ME!E96</f>
        <v>803.09999999999991</v>
      </c>
      <c r="P45">
        <f>MA!F96+RI!F96+CT!F96+NH!F96+VT!F96+ME!F96</f>
        <v>227.4</v>
      </c>
      <c r="Q45" s="28" t="e">
        <f>MA!B96/MA!B43+RI!B96/RI!B43+CT!B96/CT!B43+NH!B96/NH!B43+VT!B96/VT!B43+ME!B96/ME!B43</f>
        <v>#VALUE!</v>
      </c>
      <c r="R45" s="28">
        <f>MA!C96/MA!C43+RI!C96/RI!C43+CT!C96/CT!C43+NH!C96/NH!C43+VT!C96/VT!C43+ME!C96/ME!C43</f>
        <v>191.54892241363126</v>
      </c>
      <c r="S45" s="28">
        <f>MA!D96/MA!D43+RI!D96/RI!D43+CT!D96/CT!D43+NH!D96/NH!D43+VT!D96/VT!D43+ME!D96/ME!D43</f>
        <v>262.34995542265</v>
      </c>
      <c r="T45" s="28">
        <f>MA!E96/MA!E43+RI!E96/RI!E43+CT!E96/CT!E43+NH!E96/NH!E43+VT!E96/VT!E43+ME!E96/ME!E43</f>
        <v>29.571646767242566</v>
      </c>
      <c r="U45" s="28">
        <f>MA!F96/MA!F43+RI!F96/RI!F43+CT!F96/CT!F43+NH!F96/NH!F43+VT!F96/VT!F43+ME!F96/ME!F43</f>
        <v>10.266168544791979</v>
      </c>
      <c r="V45" s="34" t="e">
        <f t="shared" si="3"/>
        <v>#VALUE!</v>
      </c>
      <c r="W45" s="38">
        <f t="shared" si="4"/>
        <v>16.479863004310793</v>
      </c>
      <c r="X45" s="34">
        <f t="shared" si="5"/>
        <v>19.711838683825164</v>
      </c>
      <c r="Y45" s="34">
        <f t="shared" si="6"/>
        <v>27.157770628101062</v>
      </c>
      <c r="Z45" s="34">
        <f t="shared" si="7"/>
        <v>22.150425351759871</v>
      </c>
      <c r="AA45" t="e">
        <f>IL!B96+MI!B96+NY!B96+PA!B96+OH!B96+WI!B96+MN!B96+IN!B96+CO!B96+IA!B96+NJ!B96+NE!B96+UT!B96+ ID!B96+WA!B96+MT!B96+SD!B96+ND!B96+AK!B96</f>
        <v>#VALUE!</v>
      </c>
      <c r="AB45">
        <f>IL!C96+MI!C96+NY!C96+PA!C96+OH!C96+WI!C96+MN!C96+IN!C96+CO!C96+IA!C96+NJ!C96+NE!C96+UT!C96+ ID!C96+WA!C96+MT!C96+SD!C96+ND!C96+AK!C96</f>
        <v>34869.19999999999</v>
      </c>
      <c r="AC45">
        <f>IL!D96+MI!D96+NY!D96+PA!D96+OH!D96+WI!D96+MN!D96+IN!D96+CO!D96+IA!D96+NJ!D96+NE!D96+UT!D96+ ID!D96+WA!D96+MT!D96+SD!D96+ND!D96+AK!D96</f>
        <v>7697.8999999999978</v>
      </c>
      <c r="AD45">
        <f>IL!E96+MI!E96+NY!E96+PA!E96+OH!E96+WI!E96+MN!E96+IN!E96+CO!E96+IA!E96+NJ!E96+NE!E96+UT!E96+ ID!E96+WA!E96+MT!E96+SD!E96+ND!E96+AK!E96</f>
        <v>5424.2000000000007</v>
      </c>
      <c r="AE45">
        <f>IL!F96+MI!F96+NY!F96+PA!F96+OH!F96+WI!F96+MN!F96+IN!F96+CO!F96+IA!F96+NJ!F96+NE!F96+UT!F96+ ID!F96+WA!F96+MT!F96+SD!F96+ND!F96+AK!F96</f>
        <v>368.3</v>
      </c>
      <c r="AF45" t="e">
        <f>IL!B96/IL!B43+MI!B96/MI!B43+NY!B96/NY!B43+PA!B96/PA!B43+OH!B96/OH!B43+WI!B96/WI!B43+MN!B96/MN!B43+IN!B96/IN!B43+CO!B96/CO!B43+IA!B96/IA!B43+NJ!B96/NJ!B43+NE!B96/NE!B43+UT!B96/UT!B43+ ID!B96/ID!B43+WA!B96/WA!B43+MT!B96/MT!B43+SD!B96/SD!B43+ND!B96/ND!B43+AK!B96/AK!B43</f>
        <v>#VALUE!</v>
      </c>
      <c r="AG45">
        <f>IL!C96/IL!C43+MI!C96/MI!C43+NY!C96/NY!C43+PA!C96/PA!C43+OH!C96/OH!C43+WI!C96/WI!C43+MN!C96/MN!C43+IN!C96/IN!C43+CO!C96/CO!C43+IA!C96/IA!C43+NJ!C96/NJ!C43+NE!C96/NE!C43+UT!C96/UT!C43+ ID!C96/ID!C43+WA!C96/WA!C43+MT!C96/MT!C43+SD!C96/SD!C43+ND!C96/ND!C43+AK!C96/AK!C43</f>
        <v>2857.8626832892105</v>
      </c>
      <c r="AH45">
        <f>IL!D96/IL!D43+MI!D96/MI!D43+NY!D96/NY!D43+PA!D96/PA!D43+OH!D96/OH!D43+WI!D96/WI!D43+MN!D96/MN!D43+IN!D96/IN!D43+CO!D96/CO!D43+IA!D96/IA!D43+NJ!D96/NJ!D43+NE!D96/NE!D43+UT!D96/UT!D43+ ID!D96/ID!D43+WA!D96/WA!D43+MT!D96/MT!D43+SD!D96/SD!D43+ND!D96/ND!D43+AK!D96/AK!D43</f>
        <v>386.30835118795915</v>
      </c>
      <c r="AI45">
        <f>IL!E96/IL!E43+MI!E96/MI!E43+NY!E96/NY!E43+PA!E96/PA!E43+OH!E96/OH!E43+WI!E96/WI!E43+MN!E96/MN!E43+IN!E96/IN!E43+CO!E96/CO!E43+IA!E96/IA!E43+NJ!E96/NJ!E43+NE!E96/NE!E43+UT!E96/UT!E43+ ID!E96/ID!E43+WA!E96/WA!E43+MT!E96/MT!E43+SD!E96/SD!E43+ND!E96/ND!E43+AK!E96/AK!E43</f>
        <v>249.29757550805064</v>
      </c>
      <c r="AJ45" s="34">
        <f>IL!F96/IL!F43+MI!F96/MI!F43+NY!F96/NY!F43+PA!F96/PA!F43+OH!F96/OH!F43+WI!F96/WI!F43+MN!F96/MN!F43+IN!F96/IN!F43+CO!F96/CO!F43+IA!F96/IA!F43+NJ!F96/NJ!F43+NE!F96/NE!F43+UT!F96/UT!F43+ ID!F96/ID!F43+WA!F96/WA!F43+MT!F96/MT!F43+SD!F96/SD!F43+ND!F96/ND!F43+AK!F96/AK!F43</f>
        <v>17.496134226061784</v>
      </c>
      <c r="AK45" s="34" t="e">
        <f t="shared" si="8"/>
        <v>#VALUE!</v>
      </c>
      <c r="AL45" s="38">
        <f t="shared" si="9"/>
        <v>12.201146053619292</v>
      </c>
      <c r="AM45" s="34">
        <f t="shared" si="10"/>
        <v>19.926827821163432</v>
      </c>
      <c r="AN45" s="34">
        <f t="shared" si="11"/>
        <v>21.757933220753827</v>
      </c>
      <c r="AO45" s="34">
        <f t="shared" si="12"/>
        <v>21.050364339991742</v>
      </c>
      <c r="AP45" s="34" t="e">
        <f t="shared" si="13"/>
        <v>#VALUE!</v>
      </c>
      <c r="AQ45" s="34">
        <f t="shared" si="14"/>
        <v>1.3506815615425145</v>
      </c>
      <c r="AR45" s="34">
        <f t="shared" si="15"/>
        <v>0.98921107065972957</v>
      </c>
      <c r="AS45" s="34">
        <f t="shared" si="16"/>
        <v>1.2481778647154131</v>
      </c>
      <c r="AT45" s="34">
        <f t="shared" si="17"/>
        <v>1.0522585259808648</v>
      </c>
      <c r="AU45" s="28">
        <f t="shared" si="18"/>
        <v>483.47052460352381</v>
      </c>
      <c r="AV45">
        <f t="shared" si="19"/>
        <v>3493.4686099852202</v>
      </c>
      <c r="AW45">
        <f t="shared" si="20"/>
        <v>18.886777032556758</v>
      </c>
      <c r="AX45">
        <f t="shared" si="21"/>
        <v>13.737435585603565</v>
      </c>
      <c r="AY45" s="55">
        <f t="shared" si="22"/>
        <v>0.83603885302864134</v>
      </c>
      <c r="AZ45" s="55">
        <f t="shared" si="23"/>
        <v>0.6122974596418691</v>
      </c>
    </row>
    <row r="46" spans="1:52">
      <c r="A46">
        <f>IL!A44</f>
        <v>2008</v>
      </c>
      <c r="B46" s="31" t="e">
        <f>MA!B97/MA!B44</f>
        <v>#DIV/0!</v>
      </c>
      <c r="C46" s="31">
        <f>MA!C97/MA!C44</f>
        <v>134.54009433962264</v>
      </c>
      <c r="D46" s="31">
        <f>MA!D97/MA!D44</f>
        <v>91.291512915129147</v>
      </c>
      <c r="E46" s="31">
        <f>MA!E97/MA!E44</f>
        <v>7.3751824817518248</v>
      </c>
      <c r="F46" s="31">
        <f>MA!F97/MA!F44</f>
        <v>0.35714285714285715</v>
      </c>
      <c r="G46" s="33">
        <f>MA!B44</f>
        <v>0</v>
      </c>
      <c r="H46" s="37">
        <f>MA!C44</f>
        <v>16.96</v>
      </c>
      <c r="I46" s="33">
        <f>MA!D44</f>
        <v>24.39</v>
      </c>
      <c r="J46" s="33">
        <f>MA!E44</f>
        <v>34.25</v>
      </c>
      <c r="K46" s="33">
        <f>MA!F44</f>
        <v>27.72</v>
      </c>
      <c r="L46">
        <f>MA!B97+RI!B97+CT!B97+NH!B97+VT!B97+ME!B97</f>
        <v>0</v>
      </c>
      <c r="M46">
        <f>MA!C97+RI!C97+CT!C97+NH!C97+VT!C97+ME!C97</f>
        <v>3538.5000000000005</v>
      </c>
      <c r="N46">
        <f>MA!D97+RI!D97+CT!D97+NH!D97+VT!D97+ME!D97</f>
        <v>6086.4000000000005</v>
      </c>
      <c r="O46">
        <f>MA!E97+RI!E97+CT!E97+NH!E97+VT!E97+ME!E97</f>
        <v>1064</v>
      </c>
      <c r="P46">
        <f>MA!F97+RI!F97+CT!F97+NH!F97+VT!F97+ME!F97</f>
        <v>120</v>
      </c>
      <c r="Q46" s="28" t="e">
        <f>MA!B97/MA!B44+RI!B97/RI!B44+CT!B97/CT!B44+NH!B97/NH!B44+VT!B97/VT!B44+ME!B97/ME!B44</f>
        <v>#DIV/0!</v>
      </c>
      <c r="R46" s="28">
        <f>MA!C97/MA!C44+RI!C97/RI!C44+CT!C97/CT!C44+NH!C97/NH!C44+VT!C97/VT!C44+ME!C97/ME!C44</f>
        <v>207.93769436554305</v>
      </c>
      <c r="S46" s="28">
        <f>MA!D97/MA!D44+RI!D97/RI!D44+CT!D97/CT!D44+NH!D97/NH!D44+VT!D97/VT!D44+ME!D97/ME!D44</f>
        <v>248.95953318915377</v>
      </c>
      <c r="T46" s="28">
        <f>MA!E97/MA!E44+RI!E97/RI!E44+CT!E97/CT!E44+NH!E97/NH!E44+VT!E97/VT!E44+ME!E97/ME!E44</f>
        <v>33.309846590145611</v>
      </c>
      <c r="U46" s="28">
        <f>MA!F97/MA!F44+RI!F97/RI!F44+CT!F97/CT!F44+NH!F97/NH!F44+VT!F97/VT!F44+ME!F97/ME!F44</f>
        <v>4.4861230826465786</v>
      </c>
      <c r="V46" s="34" t="e">
        <f t="shared" si="3"/>
        <v>#DIV/0!</v>
      </c>
      <c r="W46" s="38">
        <f t="shared" si="4"/>
        <v>17.017116645428953</v>
      </c>
      <c r="X46" s="34">
        <f t="shared" si="5"/>
        <v>24.4473466110482</v>
      </c>
      <c r="Y46" s="34">
        <f t="shared" si="6"/>
        <v>31.942506763593858</v>
      </c>
      <c r="Z46" s="34">
        <f t="shared" si="7"/>
        <v>26.749154623998024</v>
      </c>
      <c r="AA46">
        <f>IL!B97+MI!B97+NY!B97+PA!B97+OH!B97+WI!B97+MN!B97+IN!B97+CO!B97+IA!B97+NJ!B97+NE!B97+UT!B97+ ID!B97+WA!B97+MT!B97+SD!B97+ND!B97+AK!B97</f>
        <v>0</v>
      </c>
      <c r="AB46">
        <f>IL!C97+MI!C97+NY!C97+PA!C97+OH!C97+WI!C97+MN!C97+IN!C97+CO!C97+IA!C97+NJ!C97+NE!C97+UT!C97+ ID!C97+WA!C97+MT!C97+SD!C97+ND!C97+AK!C97</f>
        <v>38534.600000000006</v>
      </c>
      <c r="AC46">
        <f>IL!D97+MI!D97+NY!D97+PA!D97+OH!D97+WI!D97+MN!D97+IN!D97+CO!D97+IA!D97+NJ!D97+NE!D97+UT!D97+ ID!D97+WA!D97+MT!D97+SD!D97+ND!D97+AK!D97</f>
        <v>10632.500000000002</v>
      </c>
      <c r="AD46">
        <f>IL!E97+MI!E97+NY!E97+PA!E97+OH!E97+WI!E97+MN!E97+IN!E97+CO!E97+IA!E97+NJ!E97+NE!E97+UT!E97+ ID!E97+WA!E97+MT!E97+SD!E97+ND!E97+AK!E97</f>
        <v>7386.9999999999991</v>
      </c>
      <c r="AE46">
        <f>IL!F97+MI!F97+NY!F97+PA!F97+OH!F97+WI!F97+MN!F97+IN!F97+CO!F97+IA!F97+NJ!F97+NE!F97+UT!F97+ ID!F97+WA!F97+MT!F97+SD!F97+ND!F97+AK!F97</f>
        <v>248.89999999999995</v>
      </c>
      <c r="AF46" t="e">
        <f>IL!B97/IL!B44+MI!B97/MI!B44+NY!B97/NY!B44+PA!B97/PA!B44+OH!B97/OH!B44+WI!B97/WI!B44+MN!B97/MN!B44+IN!B97/IN!B44+CO!B97/CO!B44+IA!B97/IA!B44+NJ!B97/NJ!B44+NE!B97/NE!B44+UT!B97/UT!B44+ ID!B97/ID!B44+WA!B97/WA!B44+MT!B97/MT!B44+SD!B97/SD!B44+ND!B97/ND!B44+AK!B97/AK!B44</f>
        <v>#DIV/0!</v>
      </c>
      <c r="AG46">
        <f>IL!C97/IL!C44+MI!C97/MI!C44+NY!C97/NY!C44+PA!C97/PA!C44+OH!C97/OH!C44+WI!C97/WI!C44+MN!C97/MN!C44+IN!C97/IN!C44+CO!C97/CO!C44+IA!C97/IA!C44+NJ!C97/NJ!C44+NE!C97/NE!C44+UT!C97/UT!C44+ ID!C97/ID!C44+WA!C97/WA!C44+MT!C97/MT!C44+SD!C97/SD!C44+ND!C97/ND!C44+AK!C97/AK!C44</f>
        <v>2959.30090955676</v>
      </c>
      <c r="AH46">
        <f>IL!D97/IL!D44+MI!D97/MI!D44+NY!D97/NY!D44+PA!D97/PA!D44+OH!D97/OH!D44+WI!D97/WI!D44+MN!D97/MN!D44+IN!D97/IN!D44+CO!D97/CO!D44+IA!D97/IA!D44+NJ!D97/NJ!D44+NE!D97/NE!D44+UT!D97/UT!D44+ ID!D97/ID!D44+WA!D97/WA!D44+MT!D97/MT!D44+SD!D97/SD!D44+ND!D97/ND!D44+AK!D97/AK!D44</f>
        <v>431.76317226104766</v>
      </c>
      <c r="AI46">
        <f>IL!E97/IL!E44+MI!E97/MI!E44+NY!E97/NY!E44+PA!E97/PA!E44+OH!E97/OH!E44+WI!E97/WI!E44+MN!E97/MN!E44+IN!E97/IN!E44+CO!E97/CO!E44+IA!E97/IA!E44+NJ!E97/NJ!E44+NE!E97/NE!E44+UT!E97/UT!E44+ ID!E97/ID!E44+WA!E97/WA!E44+MT!E97/MT!E44+SD!E97/SD!E44+ND!E97/ND!E44+AK!E97/AK!E44</f>
        <v>286.03025281135973</v>
      </c>
      <c r="AJ46" s="34">
        <f>IL!F97/IL!F44+MI!F97/MI!F44+NY!F97/NY!F44+PA!F97/PA!F44+OH!F97/OH!F44+WI!F97/WI!F44+MN!F97/MN!F44+IN!F97/IN!F44+CO!F97/CO!F44+IA!F97/IA!F44+NJ!F97/NJ!F44+NE!F97/NE!F44+UT!F97/UT!F44+ ID!F97/ID!F44+WA!F97/WA!F44+MT!F97/MT!F44+SD!F97/SD!F44+ND!F97/ND!F44+AK!F97/AK!F44</f>
        <v>9.4150424495089631</v>
      </c>
      <c r="AK46" s="34" t="e">
        <f t="shared" si="8"/>
        <v>#DIV/0!</v>
      </c>
      <c r="AL46" s="38">
        <f t="shared" si="9"/>
        <v>13.021521358492626</v>
      </c>
      <c r="AM46" s="34">
        <f t="shared" si="10"/>
        <v>24.625768669245144</v>
      </c>
      <c r="AN46" s="34">
        <f t="shared" si="11"/>
        <v>25.825939485050945</v>
      </c>
      <c r="AO46" s="34">
        <f t="shared" si="12"/>
        <v>26.436418246099485</v>
      </c>
      <c r="AP46" s="34" t="e">
        <f t="shared" si="13"/>
        <v>#DIV/0!</v>
      </c>
      <c r="AQ46" s="34">
        <f t="shared" si="14"/>
        <v>1.3068455042183227</v>
      </c>
      <c r="AR46" s="34">
        <f t="shared" si="15"/>
        <v>0.99275466034813475</v>
      </c>
      <c r="AS46" s="34">
        <f t="shared" si="16"/>
        <v>1.236838132532736</v>
      </c>
      <c r="AT46" s="34">
        <f t="shared" si="17"/>
        <v>1.0118297560201703</v>
      </c>
      <c r="AU46" s="28">
        <f t="shared" si="18"/>
        <v>490.20707414484241</v>
      </c>
      <c r="AV46">
        <f t="shared" si="19"/>
        <v>3677.0943346291674</v>
      </c>
      <c r="AW46">
        <f t="shared" si="20"/>
        <v>21.804866889460129</v>
      </c>
      <c r="AX46">
        <f t="shared" si="21"/>
        <v>15.380105826331336</v>
      </c>
      <c r="AY46" s="55">
        <f t="shared" si="22"/>
        <v>0.69607213069653162</v>
      </c>
      <c r="AZ46" s="55">
        <f t="shared" si="23"/>
        <v>0.52877623977500698</v>
      </c>
    </row>
    <row r="47" spans="1:52">
      <c r="A47">
        <f>IL!A45</f>
        <v>2009</v>
      </c>
      <c r="B47" s="31" t="e">
        <f>MA!B98/MA!B45</f>
        <v>#DIV/0!</v>
      </c>
      <c r="C47" s="31">
        <f>MA!C98/MA!C45</f>
        <v>136.93962526023594</v>
      </c>
      <c r="D47" s="31">
        <f>MA!D98/MA!D45</f>
        <v>82.470978441127698</v>
      </c>
      <c r="E47" s="31">
        <f>MA!E98/MA!E45</f>
        <v>6.8947368421052637</v>
      </c>
      <c r="F47" s="31">
        <f>MA!F98/MA!F45</f>
        <v>0.56102783725910055</v>
      </c>
      <c r="G47" s="33">
        <f>MA!B45</f>
        <v>0</v>
      </c>
      <c r="H47" s="37">
        <f>MA!C45</f>
        <v>14.41</v>
      </c>
      <c r="I47" s="33">
        <f>MA!D45</f>
        <v>18.09</v>
      </c>
      <c r="J47" s="33">
        <f>MA!E45</f>
        <v>30.4</v>
      </c>
      <c r="K47" s="33">
        <f>MA!F45</f>
        <v>23.35</v>
      </c>
      <c r="L47">
        <f>MA!B98+RI!B98+CT!B98+NH!B98+VT!B98+ME!B98</f>
        <v>0</v>
      </c>
      <c r="M47">
        <f>MA!C98+RI!C98+CT!C98+NH!C98+VT!C98+ME!C98</f>
        <v>3117.2</v>
      </c>
      <c r="N47">
        <f>MA!D98+RI!D98+CT!D98+NH!D98+VT!D98+ME!D98</f>
        <v>4331.8</v>
      </c>
      <c r="O47">
        <f>MA!E98+RI!E98+CT!E98+NH!E98+VT!E98+ME!E98</f>
        <v>1004.5</v>
      </c>
      <c r="P47">
        <f>MA!F98+RI!F98+CT!F98+NH!F98+VT!F98+ME!F98</f>
        <v>132.10000000000002</v>
      </c>
      <c r="Q47" s="28" t="e">
        <f>MA!B98/MA!B45+RI!B98/RI!B45+CT!B98/CT!B45+NH!B98/NH!B45+VT!B98/VT!B45+ME!B98/ME!B45</f>
        <v>#DIV/0!</v>
      </c>
      <c r="R47" s="28">
        <f>MA!C98/MA!C45+RI!C98/RI!C45+CT!C98/CT!C45+NH!C98/NH!C45+VT!C98/VT!C45+ME!C98/ME!C45</f>
        <v>212.31345631544349</v>
      </c>
      <c r="S47" s="28">
        <f>MA!D98/MA!D45+RI!D98/RI!D45+CT!D98/CT!D45+NH!D98/NH!D45+VT!D98/VT!D45+ME!D98/ME!D45</f>
        <v>234.29663150141943</v>
      </c>
      <c r="T47" s="28">
        <f>MA!E98/MA!E45+RI!E98/RI!E45+CT!E98/CT!E45+NH!E98/NH!E45+VT!E98/VT!E45+ME!E98/ME!E45</f>
        <v>35.059631834909396</v>
      </c>
      <c r="U47" s="28">
        <f>MA!F98/MA!F45+RI!F98/RI!F45+CT!F98/CT!F45+NH!F98/NH!F45+VT!F98/VT!F45+ME!F98/ME!F45</f>
        <v>6.0302021728352857</v>
      </c>
      <c r="V47" s="34" t="e">
        <f t="shared" si="3"/>
        <v>#DIV/0!</v>
      </c>
      <c r="W47" s="38">
        <f t="shared" si="4"/>
        <v>14.682065160149991</v>
      </c>
      <c r="X47" s="34">
        <f t="shared" si="5"/>
        <v>18.488528717809402</v>
      </c>
      <c r="Y47" s="34">
        <f t="shared" si="6"/>
        <v>28.651185064636202</v>
      </c>
      <c r="Z47" s="34">
        <f t="shared" si="7"/>
        <v>21.906396537595544</v>
      </c>
      <c r="AA47">
        <f>IL!B98+MI!B98+NY!B98+PA!B98+OH!B98+WI!B98+MN!B98+IN!B98+CO!B98+IA!B98+NJ!B98+NE!B98+UT!B98+ ID!B98+WA!B98+MT!B98+SD!B98+ND!B98+AK!B98</f>
        <v>0</v>
      </c>
      <c r="AB47">
        <f>IL!C98+MI!C98+NY!C98+PA!C98+OH!C98+WI!C98+MN!C98+IN!C98+CO!C98+IA!C98+NJ!C98+NE!C98+UT!C98+ ID!C98+WA!C98+MT!C98+SD!C98+ND!C98+AK!C98</f>
        <v>33078.6</v>
      </c>
      <c r="AC47">
        <f>IL!D98+MI!D98+NY!D98+PA!D98+OH!D98+WI!D98+MN!D98+IN!D98+CO!D98+IA!D98+NJ!D98+NE!D98+UT!D98+ ID!D98+WA!D98+MT!D98+SD!D98+ND!D98+AK!D98</f>
        <v>5231.7000000000007</v>
      </c>
      <c r="AD47">
        <f>IL!E98+MI!E98+NY!E98+PA!E98+OH!E98+WI!E98+MN!E98+IN!E98+CO!E98+IA!E98+NJ!E98+NE!E98+UT!E98+ ID!E98+WA!E98+MT!E98+SD!E98+ND!E98+AK!E98</f>
        <v>6228.7</v>
      </c>
      <c r="AE47" t="e">
        <f>IL!F98+MI!F98+NY!F98+PA!F98+OH!F98+WI!F98+MN!F98+IN!F98+CO!F98+IA!F98+NJ!F98+NE!F98+UT!F98+ ID!F98+WA!F98+MT!F98+SD!F98+ND!F98+AK!F98</f>
        <v>#VALUE!</v>
      </c>
      <c r="AF47" t="e">
        <f>IL!B98/IL!B45+MI!B98/MI!B45+NY!B98/NY!B45+PA!B98/PA!B45+OH!B98/OH!B45+WI!B98/WI!B45+MN!B98/MN!B45+IN!B98/IN!B45+CO!B98/CO!B45+IA!B98/IA!B45+NJ!B98/NJ!B45+NE!B98/NE!B45+UT!B98/UT!B45+ ID!B98/ID!B45+WA!B98/WA!B45+MT!B98/MT!B45+SD!B98/SD!B45+ND!B98/ND!B45+AK!B98/AK!B45</f>
        <v>#DIV/0!</v>
      </c>
      <c r="AG47">
        <f>IL!C98/IL!C45+MI!C98/MI!C45+NY!C98/NY!C45+PA!C98/PA!C45+OH!C98/OH!C45+WI!C98/WI!C45+MN!C98/MN!C45+IN!C98/IN!C45+CO!C98/CO!C45+IA!C98/IA!C45+NJ!C98/NJ!C45+NE!C98/NE!C45+UT!C98/UT!C45+ ID!C98/ID!C45+WA!C98/WA!C45+MT!C98/MT!C45+SD!C98/SD!C45+ND!C98/ND!C45+AK!C98/AK!C45</f>
        <v>2872.3924913392516</v>
      </c>
      <c r="AH47">
        <f>IL!D98/IL!D45+MI!D98/MI!D45+NY!D98/NY!D45+PA!D98/PA!D45+OH!D98/OH!D45+WI!D98/WI!D45+MN!D98/MN!D45+IN!D98/IN!D45+CO!D98/CO!D45+IA!D98/IA!D45+NJ!D98/NJ!D45+NE!D98/NE!D45+UT!D98/UT!D45+ ID!D98/ID!D45+WA!D98/WA!D45+MT!D98/MT!D45+SD!D98/SD!D45+ND!D98/ND!D45+AK!D98/AK!D45</f>
        <v>286.20737067126259</v>
      </c>
      <c r="AI47">
        <f>IL!E98/IL!E45+MI!E98/MI!E45+NY!E98/NY!E45+PA!E98/PA!E45+OH!E98/OH!E45+WI!E98/WI!E45+MN!E98/MN!E45+IN!E98/IN!E45+CO!E98/CO!E45+IA!E98/IA!E45+NJ!E98/NJ!E45+NE!E98/NE!E45+UT!E98/UT!E45+ ID!E98/ID!E45+WA!E98/WA!E45+MT!E98/MT!E45+SD!E98/SD!E45+ND!E98/ND!E45+AK!E98/AK!E45</f>
        <v>281.20268387790537</v>
      </c>
      <c r="AJ47" s="34" t="e">
        <f>IL!F98/IL!F45+MI!F98/MI!F45+NY!F98/NY!F45+PA!F98/PA!F45+OH!F98/OH!F45+WI!F98/WI!F45+MN!F98/MN!F45+IN!F98/IN!F45+CO!F98/CO!F45+IA!F98/IA!F45+NJ!F98/NJ!F45+NE!F98/NE!F45+UT!F98/UT!F45+ ID!F98/ID!F45+WA!F98/WA!F45+MT!F98/MT!F45+SD!F98/SD!F45+ND!F98/ND!F45+AK!F98/AK!F45</f>
        <v>#VALUE!</v>
      </c>
      <c r="AK47" s="34" t="e">
        <f t="shared" si="8"/>
        <v>#DIV/0!</v>
      </c>
      <c r="AL47" s="38">
        <f t="shared" si="9"/>
        <v>11.516044586433631</v>
      </c>
      <c r="AM47" s="34">
        <f t="shared" si="10"/>
        <v>18.279403453970179</v>
      </c>
      <c r="AN47" s="34">
        <f t="shared" si="11"/>
        <v>22.150215332597686</v>
      </c>
      <c r="AO47" s="34" t="e">
        <f t="shared" si="12"/>
        <v>#VALUE!</v>
      </c>
      <c r="AP47" s="34" t="e">
        <f t="shared" si="13"/>
        <v>#DIV/0!</v>
      </c>
      <c r="AQ47" s="34">
        <f t="shared" si="14"/>
        <v>1.2749225699808475</v>
      </c>
      <c r="AR47" s="34">
        <f t="shared" si="15"/>
        <v>1.0114404862481332</v>
      </c>
      <c r="AS47" s="34">
        <f t="shared" si="16"/>
        <v>1.2934946516059946</v>
      </c>
      <c r="AT47" s="34" t="e">
        <f t="shared" si="17"/>
        <v>#VALUE!</v>
      </c>
      <c r="AU47" s="28">
        <f t="shared" si="18"/>
        <v>481.66971965177231</v>
      </c>
      <c r="AV47">
        <f t="shared" si="19"/>
        <v>3439.8025458884194</v>
      </c>
      <c r="AW47">
        <f t="shared" si="20"/>
        <v>17.55040779003409</v>
      </c>
      <c r="AX47">
        <f t="shared" si="21"/>
        <v>12.948126936308384</v>
      </c>
      <c r="AY47" s="55">
        <f t="shared" si="22"/>
        <v>0.79411755171233456</v>
      </c>
      <c r="AZ47" s="55">
        <f t="shared" si="23"/>
        <v>0.63000111658088132</v>
      </c>
    </row>
    <row r="48" spans="1:52">
      <c r="A48">
        <f>IL!A46</f>
        <v>2010</v>
      </c>
      <c r="B48" s="31" t="e">
        <f>MA!B99/MA!B46</f>
        <v>#DIV/0!</v>
      </c>
      <c r="C48" s="31">
        <f>MA!C99/MA!C46</f>
        <v>129.80085348506401</v>
      </c>
      <c r="D48" s="31">
        <f>MA!D99/MA!D46</f>
        <v>84.287011807447783</v>
      </c>
      <c r="E48" s="31">
        <f>MA!E99/MA!E46</f>
        <v>6.4714409973905473</v>
      </c>
      <c r="F48" s="31">
        <f>MA!F99/MA!F46</f>
        <v>0.56723522411741378</v>
      </c>
      <c r="G48" s="33">
        <f>MA!B46</f>
        <v>0</v>
      </c>
      <c r="H48" s="37">
        <f>MA!C46</f>
        <v>14.06</v>
      </c>
      <c r="I48" s="33">
        <f>MA!D46</f>
        <v>22.02</v>
      </c>
      <c r="J48" s="33">
        <f>MA!E46</f>
        <v>34.49</v>
      </c>
      <c r="K48" s="33">
        <f>MA!F46</f>
        <v>25.21</v>
      </c>
      <c r="L48">
        <f>MA!B99+RI!B99+CT!B99+NH!B99+VT!B99+ME!B99</f>
        <v>0</v>
      </c>
      <c r="M48">
        <f>MA!C99+RI!C99+CT!C99+NH!C99+VT!C99+ME!C99</f>
        <v>2906.6</v>
      </c>
      <c r="N48">
        <f>MA!D99+RI!D99+CT!D99+NH!D99+VT!D99+ME!D99</f>
        <v>4773.2</v>
      </c>
      <c r="O48">
        <f>MA!E99+RI!E99+CT!E99+NH!E99+VT!E99+ME!E99</f>
        <v>1031.4000000000001</v>
      </c>
      <c r="P48">
        <f>MA!F99+RI!F99+CT!F99+NH!F99+VT!F99+ME!F99</f>
        <v>140</v>
      </c>
      <c r="Q48" s="28" t="e">
        <f>MA!B99/MA!B46+RI!B99/RI!B46+CT!B99/CT!B46+NH!B99/NH!B46+VT!B99/VT!B46+ME!B99/ME!B46</f>
        <v>#DIV/0!</v>
      </c>
      <c r="R48" s="28">
        <f>MA!C99/MA!C46+RI!C99/RI!C46+CT!C99/CT!C46+NH!C99/NH!C46+VT!C99/VT!C46+ME!C99/ME!C46</f>
        <v>202.27460248496931</v>
      </c>
      <c r="S48" s="28">
        <f>MA!D99/MA!D46+RI!D99/RI!D46+CT!D99/CT!D46+NH!D99/NH!D46+VT!D99/VT!D46+ME!D99/ME!D46</f>
        <v>221.17151086725022</v>
      </c>
      <c r="T48" s="28">
        <f>MA!E99/MA!E46+RI!E99/RI!E46+CT!E99/CT!E46+NH!E99/NH!E46+VT!E99/VT!E46+ME!E99/ME!E46</f>
        <v>33.27843882282987</v>
      </c>
      <c r="U48" s="28">
        <f>MA!F99/MA!F46+RI!F99/RI!F46+CT!F99/CT!F46+NH!F99/NH!F46+VT!F99/VT!F46+ME!F99/ME!F46</f>
        <v>5.6632588406605029</v>
      </c>
      <c r="V48" s="34" t="e">
        <f t="shared" si="3"/>
        <v>#DIV/0!</v>
      </c>
      <c r="W48" s="38">
        <f t="shared" si="4"/>
        <v>14.369574648977419</v>
      </c>
      <c r="X48" s="34">
        <f t="shared" si="5"/>
        <v>21.581441394886212</v>
      </c>
      <c r="Y48" s="34">
        <f t="shared" si="6"/>
        <v>30.993040433508348</v>
      </c>
      <c r="Z48" s="34">
        <f t="shared" si="7"/>
        <v>24.720748943142404</v>
      </c>
      <c r="AA48">
        <f>IL!B99+MI!B99+NY!B99+PA!B99+OH!B99+WI!B99+MN!B99+IN!B99+CO!B99+IA!B99+NJ!B99+NE!B99+UT!B99+ ID!B99+WA!B99+MT!B99+SD!B99+ND!B99+AK!B99</f>
        <v>0</v>
      </c>
      <c r="AB48">
        <f>IL!C99+MI!C99+NY!C99+PA!C99+OH!C99+WI!C99+MN!C99+IN!C99+CO!C99+IA!C99+NJ!C99+NE!C99+UT!C99+ ID!C99+WA!C99+MT!C99+SD!C99+ND!C99+AK!C99</f>
        <v>29553.000000000007</v>
      </c>
      <c r="AC48">
        <f>IL!D99+MI!D99+NY!D99+PA!D99+OH!D99+WI!D99+MN!D99+IN!D99+CO!D99+IA!D99+NJ!D99+NE!D99+UT!D99+ ID!D99+WA!D99+MT!D99+SD!D99+ND!D99+AK!D99</f>
        <v>6052.6999999999989</v>
      </c>
      <c r="AD48">
        <f>IL!E99+MI!E99+NY!E99+PA!E99+OH!E99+WI!E99+MN!E99+IN!E99+CO!E99+IA!E99+NJ!E99+NE!E99+UT!E99+ ID!E99+WA!E99+MT!E99+SD!E99+ND!E99+AK!E99</f>
        <v>6094.199999999998</v>
      </c>
      <c r="AE48">
        <f>IL!F99+MI!F99+NY!F99+PA!F99+OH!F99+WI!F99+MN!F99+IN!F99+CO!F99+IA!F99+NJ!F99+NE!F99+UT!F99+ ID!F99+WA!F99+MT!F99+SD!F99+ND!F99+AK!F99</f>
        <v>311.89999999999992</v>
      </c>
      <c r="AF48" t="e">
        <f>IL!B99/IL!B46+MI!B99/MI!B46+NY!B99/NY!B46+PA!B99/PA!B46+OH!B99/OH!B46+WI!B99/WI!B46+MN!B99/MN!B46+IN!B99/IN!B46+CO!B99/CO!B46+IA!B99/IA!B46+NJ!B99/NJ!B46+NE!B99/NE!B46+UT!B99/UT!B46+ ID!B99/ID!B46+WA!B99/WA!B46+MT!B99/MT!B46+SD!B99/SD!B46+ND!B99/ND!B46+AK!B99/AK!B46</f>
        <v>#DIV/0!</v>
      </c>
      <c r="AG48">
        <f>IL!C99/IL!C46+MI!C99/MI!C46+NY!C99/NY!C46+PA!C99/PA!C46+OH!C99/OH!C46+WI!C99/WI!C46+MN!C99/MN!C46+IN!C99/IN!C46+CO!C99/CO!C46+IA!C99/IA!C46+NJ!C99/NJ!C46+NE!C99/NE!C46+UT!C99/UT!C46+ ID!C99/ID!C46+WA!C99/WA!C46+MT!C99/MT!C46+SD!C99/SD!C46+ND!C99/ND!C46+AK!C99/AK!C46</f>
        <v>2746.4344795713346</v>
      </c>
      <c r="AH48">
        <f>IL!D99/IL!D46+MI!D99/MI!D46+NY!D99/NY!D46+PA!D99/PA!D46+OH!D99/OH!D46+WI!D99/WI!D46+MN!D99/MN!D46+IN!D99/IN!D46+CO!D99/CO!D46+IA!D99/IA!D46+NJ!D99/NJ!D46+NE!D99/NE!D46+UT!D99/UT!D46+ ID!D99/ID!D46+WA!D99/WA!D46+MT!D99/MT!D46+SD!D99/SD!D46+ND!D99/ND!D46+AK!D99/AK!D46</f>
        <v>279.20289932176809</v>
      </c>
      <c r="AI48">
        <f>IL!E99/IL!E46+MI!E99/MI!E46+NY!E99/NY!E46+PA!E99/PA!E46+OH!E99/OH!E46+WI!E99/WI!E46+MN!E99/MN!E46+IN!E99/IN!E46+CO!E99/CO!E46+IA!E99/IA!E46+NJ!E99/NJ!E46+NE!E99/NE!E46+UT!E99/UT!E46+ ID!E99/ID!E46+WA!E99/WA!E46+MT!E99/MT!E46+SD!E99/SD!E46+ND!E99/ND!E46+AK!E99/AK!E46</f>
        <v>262.04539973593069</v>
      </c>
      <c r="AJ48" s="34">
        <f>IL!F99/IL!F46+MI!F99/MI!F46+NY!F99/NY!F46+PA!F99/PA!F46+OH!F99/OH!F46+WI!F99/WI!F46+MN!F99/MN!F46+IN!F99/IN!F46+CO!F99/CO!F46+IA!F99/IA!F46+NJ!F99/NJ!F46+NE!F99/NE!F46+UT!F99/UT!F46+ ID!F99/ID!F46+WA!F99/WA!F46+MT!F99/MT!F46+SD!F99/SD!F46+ND!F99/ND!F46+AK!F99/AK!F46</f>
        <v>12.852415236731309</v>
      </c>
      <c r="AK48" s="34" t="e">
        <f t="shared" si="8"/>
        <v>#DIV/0!</v>
      </c>
      <c r="AL48" s="38">
        <f t="shared" si="9"/>
        <v>10.760497007965274</v>
      </c>
      <c r="AM48" s="34">
        <f t="shared" si="10"/>
        <v>21.678499810363896</v>
      </c>
      <c r="AN48" s="34">
        <f t="shared" si="11"/>
        <v>23.256275462729995</v>
      </c>
      <c r="AO48" s="34">
        <f t="shared" si="12"/>
        <v>24.267812255910577</v>
      </c>
      <c r="AP48" s="34" t="e">
        <f t="shared" si="13"/>
        <v>#DIV/0!</v>
      </c>
      <c r="AQ48" s="34">
        <f t="shared" si="14"/>
        <v>1.3354006453735907</v>
      </c>
      <c r="AR48" s="34">
        <f t="shared" si="15"/>
        <v>0.99552282601071496</v>
      </c>
      <c r="AS48" s="34">
        <f t="shared" si="16"/>
        <v>1.3326742918562831</v>
      </c>
      <c r="AT48" s="34">
        <f t="shared" si="17"/>
        <v>1.0186640922739754</v>
      </c>
      <c r="AU48" s="28">
        <f t="shared" si="18"/>
        <v>456.72455217504938</v>
      </c>
      <c r="AV48">
        <f t="shared" si="19"/>
        <v>3287.6827786290332</v>
      </c>
      <c r="AW48">
        <f t="shared" si="20"/>
        <v>19.073202783854821</v>
      </c>
      <c r="AX48">
        <f t="shared" si="21"/>
        <v>12.683675040384797</v>
      </c>
      <c r="AY48" s="55">
        <f t="shared" si="22"/>
        <v>0.66583016333572298</v>
      </c>
      <c r="AZ48" s="55">
        <f t="shared" si="23"/>
        <v>0.49636723491452006</v>
      </c>
    </row>
    <row r="49" spans="1:52">
      <c r="A49">
        <f>IL!A47</f>
        <v>2011</v>
      </c>
      <c r="B49" s="31" t="e">
        <f>MA!B100/MA!B47</f>
        <v>#DIV/0!</v>
      </c>
      <c r="C49" s="31">
        <f>MA!C100/MA!C47</f>
        <v>132.973174366617</v>
      </c>
      <c r="D49" s="31">
        <f>MA!D100/MA!D47</f>
        <v>81.985843491938667</v>
      </c>
      <c r="E49" s="31">
        <f>MA!E100/MA!E47</f>
        <v>7.6399394856278375</v>
      </c>
      <c r="F49" s="31">
        <f>MA!F100/MA!F47</f>
        <v>0.34960193838698511</v>
      </c>
      <c r="G49" s="33">
        <f>MA!B47</f>
        <v>0</v>
      </c>
      <c r="H49" s="37">
        <f>MA!C47</f>
        <v>13.42</v>
      </c>
      <c r="I49" s="33">
        <f>MA!D47</f>
        <v>25.43</v>
      </c>
      <c r="J49" s="33">
        <f>MA!E47</f>
        <v>39.659999999999997</v>
      </c>
      <c r="K49" s="33">
        <f>MA!F47</f>
        <v>28.89</v>
      </c>
      <c r="L49">
        <f>MA!B100+RI!B100+CT!B100+NH!B100+VT!B100+ME!B100</f>
        <v>0</v>
      </c>
      <c r="M49">
        <f>MA!C100+RI!C100+CT!C100+NH!C100+VT!C100+ME!C100</f>
        <v>2835.5</v>
      </c>
      <c r="N49">
        <f>MA!D100+RI!D100+CT!D100+NH!D100+VT!D100+ME!D100</f>
        <v>5468.6</v>
      </c>
      <c r="O49">
        <f>MA!E100+RI!E100+CT!E100+NH!E100+VT!E100+ME!E100</f>
        <v>1162.5999999999999</v>
      </c>
      <c r="P49">
        <f>MA!F100+RI!F100+CT!F100+NH!F100+VT!F100+ME!F100</f>
        <v>114.5</v>
      </c>
      <c r="Q49" s="28" t="e">
        <f>MA!B100/MA!B47+RI!B100/RI!B47+CT!B100/CT!B47+NH!B100/NH!B47+VT!B100/VT!B47+ME!B100/ME!B47</f>
        <v>#DIV/0!</v>
      </c>
      <c r="R49" s="28">
        <f>MA!C100/MA!C47+RI!C100/RI!C47+CT!C100/CT!C47+NH!C100/NH!C47+VT!C100/VT!C47+ME!C100/ME!C47</f>
        <v>208.10973652064303</v>
      </c>
      <c r="S49" s="28">
        <f>MA!D100/MA!D47+RI!D100/RI!D47+CT!D100/CT!D47+NH!D100/NH!D47+VT!D100/VT!D47+ME!D100/ME!D47</f>
        <v>215.1510729862141</v>
      </c>
      <c r="T49" s="28">
        <f>MA!E100/MA!E47+RI!E100/RI!E47+CT!E100/CT!E47+NH!E100/NH!E47+VT!E100/VT!E47+ME!E100/ME!E47</f>
        <v>33.400477972037805</v>
      </c>
      <c r="U49" s="28">
        <f>MA!F100/MA!F47+RI!F100/RI!F47+CT!F100/CT!F47+NH!F100/NH!F47+VT!F100/VT!F47+ME!F100/ME!F47</f>
        <v>3.9696304642506415</v>
      </c>
      <c r="V49" s="34" t="e">
        <f t="shared" si="3"/>
        <v>#DIV/0!</v>
      </c>
      <c r="W49" s="38">
        <f t="shared" si="4"/>
        <v>13.625023256510337</v>
      </c>
      <c r="X49" s="34">
        <f t="shared" si="5"/>
        <v>25.417488856076506</v>
      </c>
      <c r="Y49" s="34">
        <f t="shared" si="6"/>
        <v>34.807885113898813</v>
      </c>
      <c r="Z49" s="34">
        <f t="shared" si="7"/>
        <v>28.843994681911656</v>
      </c>
      <c r="AA49">
        <f>IL!B100+MI!B100+NY!B100+PA!B100+OH!B100+WI!B100+MN!B100+IN!B100+CO!B100+IA!B100+NJ!B100+NE!B100+UT!B100+ ID!B100+WA!B100+MT!B100+SD!B100+ND!B100+AK!B100</f>
        <v>0</v>
      </c>
      <c r="AB49">
        <f>IL!C100+MI!C100+NY!C100+PA!C100+OH!C100+WI!C100+MN!C100+IN!C100+CO!C100+IA!C100+NJ!C100+NE!C100+UT!C100+ ID!C100+WA!C100+MT!C100+SD!C100+ND!C100+AK!C100</f>
        <v>28867.199999999997</v>
      </c>
      <c r="AC49">
        <f>IL!D100+MI!D100+NY!D100+PA!D100+OH!D100+WI!D100+MN!D100+IN!D100+CO!D100+IA!D100+NJ!D100+NE!D100+UT!D100+ ID!D100+WA!D100+MT!D100+SD!D100+ND!D100+AK!D100</f>
        <v>6770.2</v>
      </c>
      <c r="AD49">
        <f>IL!E100+MI!E100+NY!E100+PA!E100+OH!E100+WI!E100+MN!E100+IN!E100+CO!E100+IA!E100+NJ!E100+NE!E100+UT!E100+ ID!E100+WA!E100+MT!E100+SD!E100+ND!E100+AK!E100</f>
        <v>6482.7000000000007</v>
      </c>
      <c r="AE49" t="e">
        <f>IL!F100+MI!F100+NY!F100+PA!F100+OH!F100+WI!F100+MN!F100+IN!F100+CO!F100+IA!F100+NJ!F100+NE!F100+UT!F100+ ID!F100+WA!F100+MT!F100+SD!F100+ND!F100+AK!F100</f>
        <v>#VALUE!</v>
      </c>
      <c r="AF49" t="e">
        <f>IL!B100/IL!B47+MI!B100/MI!B47+NY!B100/NY!B47+PA!B100/PA!B47+OH!B100/OH!B47+WI!B100/WI!B47+MN!B100/MN!B47+IN!B100/IN!B47+CO!B100/CO!B47+IA!B100/IA!B47+NJ!B100/NJ!B47+NE!B100/NE!B47+UT!B100/UT!B47+ ID!B100/ID!B47+WA!B100/WA!B47+MT!B100/MT!B47+SD!B100/SD!B47+ND!B100/ND!B47+AK!B100/AK!B47</f>
        <v>#DIV/0!</v>
      </c>
      <c r="AG49">
        <f>IL!C100/IL!C47+MI!C100/MI!C47+NY!C100/NY!C47+PA!C100/PA!C47+OH!C100/OH!C47+WI!C100/WI!C47+MN!C100/MN!C47+IN!C100/IN!C47+CO!C100/CO!C47+IA!C100/IA!C47+NJ!C100/NJ!C47+NE!C100/NE!C47+UT!C100/UT!C47+ ID!C100/ID!C47+WA!C100/WA!C47+MT!C100/MT!C47+SD!C100/SD!C47+ND!C100/ND!C47+AK!C100/AK!C47</f>
        <v>2780.2949282037684</v>
      </c>
      <c r="AH49">
        <f>IL!D100/IL!D47+MI!D100/MI!D47+NY!D100/NY!D47+PA!D100/PA!D47+OH!D100/OH!D47+WI!D100/WI!D47+MN!D100/MN!D47+IN!D100/IN!D47+CO!D100/CO!D47+IA!D100/IA!D47+NJ!D100/NJ!D47+NE!D100/NE!D47+UT!D100/UT!D47+ ID!D100/ID!D47+WA!D100/WA!D47+MT!D100/MT!D47+SD!D100/SD!D47+ND!D100/ND!D47+AK!D100/AK!D47</f>
        <v>258.15235207494214</v>
      </c>
      <c r="AI49">
        <f>IL!E100/IL!E47+MI!E100/MI!E47+NY!E100/NY!E47+PA!E100/PA!E47+OH!E100/OH!E47+WI!E100/WI!E47+MN!E100/MN!E47+IN!E100/IN!E47+CO!E100/CO!E47+IA!E100/IA!E47+NJ!E100/NJ!E47+NE!E100/NE!E47+UT!E100/UT!E47+ ID!E100/ID!E47+WA!E100/WA!E47+MT!E100/MT!E47+SD!E100/SD!E47+ND!E100/ND!E47+AK!E100/AK!E47</f>
        <v>252.76568419781549</v>
      </c>
      <c r="AJ49" s="34" t="e">
        <f>IL!F100/IL!F47+MI!F100/MI!F47+NY!F100/NY!F47+PA!F100/PA!F47+OH!F100/OH!F47+WI!F100/WI!F47+MN!F100/MN!F47+IN!F100/IN!F47+CO!F100/CO!F47+IA!F100/IA!F47+NJ!F100/NJ!F47+NE!F100/NE!F47+UT!F100/UT!F47+ ID!F100/ID!F47+WA!F100/WA!F47+MT!F100/MT!F47+SD!F100/SD!F47+ND!F100/ND!F47+AK!F100/AK!F47</f>
        <v>#VALUE!</v>
      </c>
      <c r="AK49" s="34" t="e">
        <f t="shared" si="8"/>
        <v>#DIV/0!</v>
      </c>
      <c r="AL49" s="38">
        <f t="shared" si="9"/>
        <v>10.382783390052033</v>
      </c>
      <c r="AM49" s="34">
        <f t="shared" si="10"/>
        <v>26.225598742693606</v>
      </c>
      <c r="AN49" s="34">
        <f t="shared" si="11"/>
        <v>25.647073179944048</v>
      </c>
      <c r="AO49" s="34" t="e">
        <f t="shared" si="12"/>
        <v>#VALUE!</v>
      </c>
      <c r="AP49" s="34" t="e">
        <f t="shared" si="13"/>
        <v>#DIV/0!</v>
      </c>
      <c r="AQ49" s="34">
        <f t="shared" si="14"/>
        <v>1.3122707798724533</v>
      </c>
      <c r="AR49" s="34">
        <f t="shared" si="15"/>
        <v>0.96918621784212888</v>
      </c>
      <c r="AS49" s="34">
        <f t="shared" si="16"/>
        <v>1.3571874213357997</v>
      </c>
      <c r="AT49" s="34" t="e">
        <f t="shared" si="17"/>
        <v>#VALUE!</v>
      </c>
      <c r="AU49" s="28">
        <f t="shared" si="18"/>
        <v>456.66128747889491</v>
      </c>
      <c r="AV49">
        <f t="shared" si="19"/>
        <v>3291.2129644765259</v>
      </c>
      <c r="AW49">
        <f t="shared" si="20"/>
        <v>20.730244186589857</v>
      </c>
      <c r="AX49">
        <f t="shared" si="21"/>
        <v>12.797743705624738</v>
      </c>
      <c r="AY49" s="55">
        <f t="shared" si="22"/>
        <v>0.53604914842927254</v>
      </c>
      <c r="AZ49" s="55">
        <f t="shared" si="23"/>
        <v>0.39590262521440633</v>
      </c>
    </row>
    <row r="50" spans="1:52">
      <c r="A50">
        <f>IL!A48</f>
        <v>2012</v>
      </c>
      <c r="B50" s="31" t="e">
        <f>MA!B101/MA!B48</f>
        <v>#DIV/0!</v>
      </c>
      <c r="C50" s="31">
        <f>MA!C101/MA!C48</f>
        <v>119.18686473807664</v>
      </c>
      <c r="D50" s="31">
        <f>MA!D101/MA!D48</f>
        <v>68.764278296988579</v>
      </c>
      <c r="E50" s="31">
        <f>MA!E101/MA!E48</f>
        <v>5.9772492244053774</v>
      </c>
      <c r="F50" s="31">
        <f>MA!F101/MA!F48</f>
        <v>0.16544702513522114</v>
      </c>
      <c r="G50" s="33">
        <f>MA!B48</f>
        <v>0</v>
      </c>
      <c r="H50" s="37">
        <f>MA!C48</f>
        <v>12.79</v>
      </c>
      <c r="I50" s="33">
        <f>MA!D48</f>
        <v>28.89</v>
      </c>
      <c r="J50" s="33">
        <f>MA!E48</f>
        <v>38.68</v>
      </c>
      <c r="K50" s="33">
        <f>MA!F48</f>
        <v>31.43</v>
      </c>
      <c r="L50">
        <f>MA!B101+RI!B101+CT!B101+NH!B101+VT!B101+ME!B101</f>
        <v>0</v>
      </c>
      <c r="M50">
        <f>MA!C101+RI!C101+CT!C101+NH!C101+VT!C101+ME!C101</f>
        <v>2495.4</v>
      </c>
      <c r="N50">
        <f>MA!D101+RI!D101+CT!D101+NH!D101+VT!D101+ME!D101</f>
        <v>5345.2000000000007</v>
      </c>
      <c r="O50">
        <f>MA!E101+RI!E101+CT!E101+NH!E101+VT!E101+ME!E101</f>
        <v>1035.3</v>
      </c>
      <c r="P50">
        <f>MA!F101+RI!F101+CT!F101+NH!F101+VT!F101+ME!F101</f>
        <v>51.5</v>
      </c>
      <c r="Q50" s="28" t="e">
        <f>MA!B101/MA!B48+RI!B101/RI!B48+CT!B101/CT!B48+NH!B101/NH!B48+VT!B101/VT!B48+ME!B101/ME!B48</f>
        <v>#DIV/0!</v>
      </c>
      <c r="R50" s="28">
        <f>MA!C101/MA!C48+RI!C101/RI!C48+CT!C101/CT!C48+NH!C101/NH!C48+VT!C101/VT!C48+ME!C101/ME!C48</f>
        <v>189.09498511676003</v>
      </c>
      <c r="S50" s="28">
        <f>MA!D101/MA!D48+RI!D101/RI!D48+CT!D101/CT!D48+NH!D101/NH!D48+VT!D101/VT!D48+ME!D101/ME!D48</f>
        <v>185.04641703166803</v>
      </c>
      <c r="T50" s="28">
        <f>MA!E101/MA!E48+RI!E101/RI!E48+CT!E101/CT!E48+NH!E101/NH!E48+VT!E101/VT!E48+ME!E101/ME!E48</f>
        <v>31.097898544333784</v>
      </c>
      <c r="U50" s="28">
        <f>MA!F101/MA!F48+RI!F101/RI!F48+CT!F101/CT!F48+NH!F101/NH!F48+VT!F101/VT!F48+ME!F101/ME!F48</f>
        <v>1.6633197384194451</v>
      </c>
      <c r="V50" s="34" t="e">
        <f t="shared" si="3"/>
        <v>#DIV/0!</v>
      </c>
      <c r="W50" s="38">
        <f t="shared" si="4"/>
        <v>13.196542459648898</v>
      </c>
      <c r="X50" s="34">
        <f t="shared" si="5"/>
        <v>28.885725461440558</v>
      </c>
      <c r="Y50" s="34">
        <f t="shared" si="6"/>
        <v>33.291638614231623</v>
      </c>
      <c r="Z50" s="34">
        <f t="shared" si="7"/>
        <v>30.962176910698734</v>
      </c>
      <c r="AA50">
        <f>IL!B101+MI!B101+NY!B101+PA!B101+OH!B101+WI!B101+MN!B101+IN!B101+CO!B101+IA!B101+NJ!B101+NE!B101+UT!B101+ ID!B101+WA!B101+MT!B101+SD!B101+ND!B101+AK!B101</f>
        <v>0</v>
      </c>
      <c r="AB50">
        <f>IL!C101+MI!C101+NY!C101+PA!C101+OH!C101+WI!C101+MN!C101+IN!C101+CO!C101+IA!C101+NJ!C101+NE!C101+UT!C101+ ID!C101+WA!C101+MT!C101+SD!C101+ND!C101+AK!C101</f>
        <v>24216.699999999993</v>
      </c>
      <c r="AC50">
        <f>IL!D101+MI!D101+NY!D101+PA!D101+OH!D101+WI!D101+MN!D101+IN!D101+CO!D101+IA!D101+NJ!D101+NE!D101+UT!D101+ ID!D101+WA!D101+MT!D101+SD!D101+ND!D101+AK!D101</f>
        <v>7465.800000000002</v>
      </c>
      <c r="AD50">
        <f>IL!E101+MI!E101+NY!E101+PA!E101+OH!E101+WI!E101+MN!E101+IN!E101+CO!E101+IA!E101+NJ!E101+NE!E101+UT!E101+ ID!E101+WA!E101+MT!E101+SD!E101+ND!E101+AK!E101</f>
        <v>4742.2999999999993</v>
      </c>
      <c r="AE50" t="e">
        <f>IL!F101+MI!F101+NY!F101+PA!F101+OH!F101+WI!F101+MN!F101+IN!F101+CO!F101+IA!F101+NJ!F101+NE!F101+UT!F101+ ID!F101+WA!F101+MT!F101+SD!F101+ND!F101+AK!F101</f>
        <v>#VALUE!</v>
      </c>
      <c r="AF50" t="e">
        <f>IL!B101/IL!B48+MI!B101/MI!B48+NY!B101/NY!B48+PA!B101/PA!B48+OH!B101/OH!B48+WI!B101/WI!B48+MN!B101/MN!B48+IN!B101/IN!B48+CO!B101/CO!B48+IA!B101/IA!B48+NJ!B101/NJ!B48+NE!B101/NE!B48+UT!B101/UT!B48+ ID!B101/ID!B48+WA!B101/WA!B48+MT!B101/MT!B48+SD!B101/SD!B48+ND!B101/ND!B48+AK!B101/AK!B48</f>
        <v>#DIV/0!</v>
      </c>
      <c r="AG50">
        <f>IL!C101/IL!C48+MI!C101/MI!C48+NY!C101/NY!C48+PA!C101/PA!C48+OH!C101/OH!C48+WI!C101/WI!C48+MN!C101/MN!C48+IN!C101/IN!C48+CO!C101/CO!C48+IA!C101/IA!C48+NJ!C101/NJ!C48+NE!C101/NE!C48+UT!C101/UT!C48+ ID!C101/ID!C48+WA!C101/WA!C48+MT!C101/MT!C48+SD!C101/SD!C48+ND!C101/ND!C48+AK!C101/AK!C48</f>
        <v>2460.7804874830113</v>
      </c>
      <c r="AH50">
        <f>IL!D101/IL!D48+MI!D101/MI!D48+NY!D101/NY!D48+PA!D101/PA!D48+OH!D101/OH!D48+WI!D101/WI!D48+MN!D101/MN!D48+IN!D101/IN!D48+CO!D101/CO!D48+IA!D101/IA!D48+NJ!D101/NJ!D48+NE!D101/NE!D48+UT!D101/UT!D48+ ID!D101/ID!D48+WA!D101/WA!D48+MT!D101/MT!D48+SD!D101/SD!D48+ND!D101/ND!D48+AK!D101/AK!D48</f>
        <v>257.54894520892799</v>
      </c>
      <c r="AI50">
        <f>IL!E101/IL!E48+MI!E101/MI!E48+NY!E101/NY!E48+PA!E101/PA!E48+OH!E101/OH!E48+WI!E101/WI!E48+MN!E101/MN!E48+IN!E101/IN!E48+CO!E101/CO!E48+IA!E101/IA!E48+NJ!E101/NJ!E48+NE!E101/NE!E48+UT!E101/UT!E48+ ID!E101/ID!E48+WA!E101/WA!E48+MT!E101/MT!E48+SD!E101/SD!E48+ND!E101/ND!E48+AK!E101/AK!E48</f>
        <v>205.18815113308366</v>
      </c>
      <c r="AJ50" s="34" t="e">
        <f>IL!F101/IL!F48+MI!F101/MI!F48+NY!F101/NY!F48+PA!F101/PA!F48+OH!F101/OH!F48+WI!F101/WI!F48+MN!F101/MN!F48+IN!F101/IN!F48+CO!F101/CO!F48+IA!F101/IA!F48+NJ!F101/NJ!F48+NE!F101/NE!F48+UT!F101/UT!F48+ ID!F101/ID!F48+WA!F101/WA!F48+MT!F101/MT!F48+SD!F101/SD!F48+ND!F101/ND!F48+AK!F101/AK!F48</f>
        <v>#VALUE!</v>
      </c>
      <c r="AK50" s="34" t="e">
        <f t="shared" si="8"/>
        <v>#DIV/0!</v>
      </c>
      <c r="AL50" s="38">
        <f t="shared" si="9"/>
        <v>9.8410647041377679</v>
      </c>
      <c r="AM50" s="34">
        <f t="shared" si="10"/>
        <v>28.987888084509997</v>
      </c>
      <c r="AN50" s="34">
        <f t="shared" si="11"/>
        <v>23.11195833586012</v>
      </c>
      <c r="AO50" s="34" t="e">
        <f t="shared" si="12"/>
        <v>#VALUE!</v>
      </c>
      <c r="AP50" s="34" t="e">
        <f t="shared" si="13"/>
        <v>#DIV/0!</v>
      </c>
      <c r="AQ50" s="34">
        <f t="shared" si="14"/>
        <v>1.3409669437596816</v>
      </c>
      <c r="AR50" s="34">
        <f t="shared" si="15"/>
        <v>0.99647567898801048</v>
      </c>
      <c r="AS50" s="34">
        <f t="shared" si="16"/>
        <v>1.4404507887406877</v>
      </c>
      <c r="AT50" s="34" t="e">
        <f t="shared" si="17"/>
        <v>#VALUE!</v>
      </c>
      <c r="AU50" s="28">
        <f t="shared" si="18"/>
        <v>405.23930069276179</v>
      </c>
      <c r="AV50">
        <f t="shared" si="19"/>
        <v>2923.5175838250229</v>
      </c>
      <c r="AW50">
        <f t="shared" si="20"/>
        <v>21.90286081539114</v>
      </c>
      <c r="AX50">
        <f t="shared" si="21"/>
        <v>12.459237529997383</v>
      </c>
      <c r="AY50" s="55">
        <f t="shared" si="22"/>
        <v>0.45685341977181465</v>
      </c>
      <c r="AZ50" s="55">
        <f t="shared" si="23"/>
        <v>0.339488847047</v>
      </c>
    </row>
    <row r="51" spans="1:52">
      <c r="A51">
        <f>IL!A49</f>
        <v>2013</v>
      </c>
      <c r="B51" s="31" t="e">
        <f>MA!B102/MA!B49</f>
        <v>#DIV/0!</v>
      </c>
      <c r="C51" s="31">
        <f>MA!C102/MA!C49</f>
        <v>120.71209800918835</v>
      </c>
      <c r="D51" s="31">
        <f>MA!D102/MA!D49</f>
        <v>74.080908445706172</v>
      </c>
      <c r="E51" s="31">
        <f>MA!E102/MA!E49</f>
        <v>7.1609498680738781</v>
      </c>
      <c r="F51" s="31">
        <f>MA!F102/MA!F49</f>
        <v>0.16889738687061823</v>
      </c>
      <c r="G51" s="33">
        <f>MA!B49</f>
        <v>0</v>
      </c>
      <c r="H51" s="37">
        <f>MA!C49</f>
        <v>13.06</v>
      </c>
      <c r="I51" s="33">
        <f>MA!D49</f>
        <v>28.18</v>
      </c>
      <c r="J51" s="33">
        <f>MA!E49</f>
        <v>37.9</v>
      </c>
      <c r="K51" s="33">
        <f>MA!F49</f>
        <v>31.38</v>
      </c>
      <c r="L51">
        <f>MA!B102+RI!B102+CT!B102+NH!B102+VT!B102+ME!B102</f>
        <v>0</v>
      </c>
      <c r="M51">
        <f>MA!C102+RI!C102+CT!C102+NH!C102+VT!C102+ME!C102</f>
        <v>2647.2999999999997</v>
      </c>
      <c r="N51">
        <f>MA!D102+RI!D102+CT!D102+NH!D102+VT!D102+ME!D102</f>
        <v>5600.5</v>
      </c>
      <c r="O51">
        <f>MA!E102+RI!E102+CT!E102+NH!E102+VT!E102+ME!E102</f>
        <v>1198.5</v>
      </c>
      <c r="P51">
        <f>MA!F102+RI!F102+CT!F102+NH!F102+VT!F102+ME!F102</f>
        <v>54.8</v>
      </c>
      <c r="Q51" s="28" t="e">
        <f>MA!B102/MA!B49+RI!B102/RI!B49+CT!B102/CT!B49+NH!B102/NH!B49+VT!B102/VT!B49+ME!B102/ME!B49</f>
        <v>#DIV/0!</v>
      </c>
      <c r="R51" s="28">
        <f>MA!C102/MA!C49+RI!C102/RI!C49+CT!C102/CT!C49+NH!C102/NH!C49+VT!C102/VT!C49+ME!C102/ME!C49</f>
        <v>200.04630521959709</v>
      </c>
      <c r="S51" s="28">
        <f>MA!D102/MA!D49+RI!D102/RI!D49+CT!D102/CT!D49+NH!D102/NH!D49+VT!D102/VT!D49+ME!D102/ME!D49</f>
        <v>199.92065779890947</v>
      </c>
      <c r="T51" s="28">
        <f>MA!E102/MA!E49+RI!E102/RI!E49+CT!E102/CT!E49+NH!E102/NH!E49+VT!E102/VT!E49+ME!E102/ME!E49</f>
        <v>36.550342556621473</v>
      </c>
      <c r="U51" s="28">
        <f>MA!F102/MA!F49+RI!F102/RI!F49+CT!F102/CT!F49+NH!F102/NH!F49+VT!F102/VT!F49+ME!F102/ME!F49</f>
        <v>1.7753875033433855</v>
      </c>
      <c r="V51" s="34" t="e">
        <f t="shared" si="3"/>
        <v>#DIV/0!</v>
      </c>
      <c r="W51" s="38">
        <f t="shared" si="4"/>
        <v>13.233436114173545</v>
      </c>
      <c r="X51" s="34">
        <f t="shared" si="5"/>
        <v>28.013613308702055</v>
      </c>
      <c r="Y51" s="34">
        <f t="shared" si="6"/>
        <v>32.790390353889563</v>
      </c>
      <c r="Z51" s="34">
        <f t="shared" si="7"/>
        <v>30.866500917011855</v>
      </c>
      <c r="AA51">
        <f>IL!B102+MI!B102+NY!B102+PA!B102+OH!B102+WI!B102+MN!B102+IN!B102+CO!B102+IA!B102+NJ!B102+NE!B102+UT!B102+ ID!B102+WA!B102+MT!B102+SD!B102+ND!B102+AK!B102</f>
        <v>0</v>
      </c>
      <c r="AB51">
        <f>IL!C102+MI!C102+NY!C102+PA!C102+OH!C102+WI!C102+MN!C102+IN!C102+CO!C102+IA!C102+NJ!C102+NE!C102+UT!C102+ ID!C102+WA!C102+MT!C102+SD!C102+ND!C102+AK!C102</f>
        <v>27897.899999999998</v>
      </c>
      <c r="AC51">
        <f>IL!D102+MI!D102+NY!D102+PA!D102+OH!D102+WI!D102+MN!D102+IN!D102+CO!D102+IA!D102+NJ!D102+NE!D102+UT!D102+ ID!D102+WA!D102+MT!D102+SD!D102+ND!D102+AK!D102</f>
        <v>7025.6000000000013</v>
      </c>
      <c r="AD51">
        <f>IL!E102+MI!E102+NY!E102+PA!E102+OH!E102+WI!E102+MN!E102+IN!E102+CO!E102+IA!E102+NJ!E102+NE!E102+UT!E102+ ID!E102+WA!E102+MT!E102+SD!E102+ND!E102+AK!E102</f>
        <v>5641.2999999999984</v>
      </c>
      <c r="AE51" t="e">
        <f>IL!F102+MI!F102+NY!F102+PA!F102+OH!F102+WI!F102+MN!F102+IN!F102+CO!F102+IA!F102+NJ!F102+NE!F102+UT!F102+ ID!F102+WA!F102+MT!F102+SD!F102+ND!F102+AK!F102</f>
        <v>#VALUE!</v>
      </c>
      <c r="AF51" t="e">
        <f>IL!B102/IL!B49+MI!B102/MI!B49+NY!B102/NY!B49+PA!B102/PA!B49+OH!B102/OH!B49+WI!B102/WI!B49+MN!B102/MN!B49+IN!B102/IN!B49+CO!B102/CO!B49+IA!B102/IA!B49+NJ!B102/NJ!B49+NE!B102/NE!B49+UT!B102/UT!B49+ ID!B102/ID!B49+WA!B102/WA!B49+MT!B102/MT!B49+SD!B102/SD!B49+ND!B102/ND!B49+AK!B102/AK!B49</f>
        <v>#DIV/0!</v>
      </c>
      <c r="AG51">
        <f>IL!C102/IL!C49+MI!C102/MI!C49+NY!C102/NY!C49+PA!C102/PA!C49+OH!C102/OH!C49+WI!C102/WI!C49+MN!C102/MN!C49+IN!C102/IN!C49+CO!C102/CO!C49+IA!C102/IA!C49+NJ!C102/NJ!C49+NE!C102/NE!C49+UT!C102/UT!C49+ ID!C102/ID!C49+WA!C102/WA!C49+MT!C102/MT!C49+SD!C102/SD!C49+ND!C102/ND!C49+AK!C102/AK!C49</f>
        <v>2970.4802725845329</v>
      </c>
      <c r="AH51">
        <f>IL!D102/IL!D49+MI!D102/MI!D49+NY!D102/NY!D49+PA!D102/PA!D49+OH!D102/OH!D49+WI!D102/WI!D49+MN!D102/MN!D49+IN!D102/IN!D49+CO!D102/CO!D49+IA!D102/IA!D49+NJ!D102/NJ!D49+NE!D102/NE!D49+UT!D102/UT!D49+ ID!D102/ID!D49+WA!D102/WA!D49+MT!D102/MT!D49+SD!D102/SD!D49+ND!D102/ND!D49+AK!D102/AK!D49</f>
        <v>246.42912198842728</v>
      </c>
      <c r="AI51">
        <f>IL!E102/IL!E49+MI!E102/MI!E49+NY!E102/NY!E49+PA!E102/PA!E49+OH!E102/OH!E49+WI!E102/WI!E49+MN!E102/MN!E49+IN!E102/IN!E49+CO!E102/CO!E49+IA!E102/IA!E49+NJ!E102/NJ!E49+NE!E102/NE!E49+UT!E102/UT!E49+ ID!E102/ID!E49+WA!E102/WA!E49+MT!E102/MT!E49+SD!E102/SD!E49+ND!E102/ND!E49+AK!E102/AK!E49</f>
        <v>249.78176054734826</v>
      </c>
      <c r="AJ51" s="34" t="e">
        <f>IL!F102/IL!F49+MI!F102/MI!F49+NY!F102/NY!F49+PA!F102/PA!F49+OH!F102/OH!F49+WI!F102/WI!F49+MN!F102/MN!F49+IN!F102/IN!F49+CO!F102/CO!F49+IA!F102/IA!F49+NJ!F102/NJ!F49+NE!F102/NE!F49+UT!F102/UT!F49+ ID!F102/ID!F49+WA!F102/WA!F49+MT!F102/MT!F49+SD!F102/SD!F49+ND!F102/ND!F49+AK!F102/AK!F49</f>
        <v>#VALUE!</v>
      </c>
      <c r="AK51" s="34" t="e">
        <f t="shared" si="8"/>
        <v>#DIV/0!</v>
      </c>
      <c r="AL51" s="38">
        <f t="shared" si="9"/>
        <v>9.39171360856297</v>
      </c>
      <c r="AM51" s="34">
        <f t="shared" si="10"/>
        <v>28.509617464489182</v>
      </c>
      <c r="AN51" s="34">
        <f t="shared" si="11"/>
        <v>22.584915678543478</v>
      </c>
      <c r="AO51" s="34" t="e">
        <f t="shared" si="12"/>
        <v>#VALUE!</v>
      </c>
      <c r="AP51" s="34" t="e">
        <f t="shared" si="13"/>
        <v>#DIV/0!</v>
      </c>
      <c r="AQ51" s="34">
        <f t="shared" si="14"/>
        <v>1.4090544777800564</v>
      </c>
      <c r="AR51" s="34">
        <f t="shared" si="15"/>
        <v>0.98260221637821221</v>
      </c>
      <c r="AS51" s="34">
        <f t="shared" si="16"/>
        <v>1.4518712764131181</v>
      </c>
      <c r="AT51" s="34" t="e">
        <f t="shared" si="17"/>
        <v>#VALUE!</v>
      </c>
      <c r="AU51" s="28">
        <f t="shared" si="18"/>
        <v>436.51730557512803</v>
      </c>
      <c r="AV51">
        <f t="shared" si="19"/>
        <v>3466.6911551203084</v>
      </c>
      <c r="AW51">
        <f t="shared" si="20"/>
        <v>21.640150068172307</v>
      </c>
      <c r="AX51">
        <f t="shared" si="21"/>
        <v>11.701301957656574</v>
      </c>
      <c r="AY51" s="55">
        <f t="shared" si="22"/>
        <v>0.47239304577902325</v>
      </c>
      <c r="AZ51" s="55">
        <f t="shared" si="23"/>
        <v>0.32942264554272038</v>
      </c>
    </row>
    <row r="52" spans="1:52">
      <c r="A52">
        <f>IL!A50</f>
        <v>2014</v>
      </c>
      <c r="B52" s="31" t="e">
        <f>MA!B103/MA!B50</f>
        <v>#DIV/0!</v>
      </c>
      <c r="C52" s="31">
        <f>MA!C103/MA!C50</f>
        <v>129.95056497175142</v>
      </c>
      <c r="D52" s="31">
        <f>MA!D103/MA!D50</f>
        <v>84.040771751001088</v>
      </c>
      <c r="E52" s="31">
        <f>MA!E103/MA!E50</f>
        <v>8.1297060966723329</v>
      </c>
      <c r="F52" s="31">
        <f>MA!F103/MA!F50</f>
        <v>0.29587661315706643</v>
      </c>
      <c r="G52" s="33">
        <f>MA!B50</f>
        <v>0</v>
      </c>
      <c r="H52" s="37">
        <f>MA!C50</f>
        <v>14.16</v>
      </c>
      <c r="I52" s="33">
        <f>MA!D50</f>
        <v>27.47</v>
      </c>
      <c r="J52" s="33">
        <f>MA!E50</f>
        <v>41.17</v>
      </c>
      <c r="K52" s="33">
        <f>MA!F50</f>
        <v>31.77</v>
      </c>
      <c r="L52">
        <f>MA!B103+RI!B103+CT!B103+NH!B103+VT!B103+ME!B103</f>
        <v>0</v>
      </c>
      <c r="M52">
        <f>MA!C103+RI!C103+CT!C103+NH!C103+VT!C103+ME!C103</f>
        <v>3084.2999999999997</v>
      </c>
      <c r="N52">
        <f>MA!D103+RI!D103+CT!D103+NH!D103+VT!D103+ME!D103</f>
        <v>5847.1</v>
      </c>
      <c r="O52">
        <f>MA!E103+RI!E103+CT!E103+NH!E103+VT!E103+ME!E103</f>
        <v>1488.5999999999997</v>
      </c>
      <c r="P52">
        <f>MA!F103+RI!F103+CT!F103+NH!F103+VT!F103+ME!F103</f>
        <v>85.800000000000011</v>
      </c>
      <c r="Q52" s="28" t="e">
        <f>MA!B103/MA!B50+RI!B103/RI!B50+CT!B103/CT!B50+NH!B103/NH!B50+VT!B103/VT!B50+ME!B103/ME!B50</f>
        <v>#DIV/0!</v>
      </c>
      <c r="R52" s="28">
        <f>MA!C103/MA!C50+RI!C103/RI!C50+CT!C103/CT!C50+NH!C103/NH!C50+VT!C103/VT!C50+ME!C103/ME!C50</f>
        <v>217.17169202622085</v>
      </c>
      <c r="S52" s="28">
        <f>MA!D103/MA!D50+RI!D103/RI!D50+CT!D103/CT!D50+NH!D103/NH!D50+VT!D103/VT!D50+ME!D103/ME!D50</f>
        <v>214.09968055579841</v>
      </c>
      <c r="T52" s="28">
        <f>MA!E103/MA!E50+RI!E103/RI!E50+CT!E103/CT!E50+NH!E103/NH!E50+VT!E103/VT!E50+ME!E103/ME!E50</f>
        <v>41.821648387806405</v>
      </c>
      <c r="U52" s="28">
        <f>MA!F103/MA!F50+RI!F103/RI!F50+CT!F103/CT!F50+NH!F103/NH!F50+VT!F103/VT!F50+ME!F103/ME!F50</f>
        <v>2.7368116659934181</v>
      </c>
      <c r="V52" s="34" t="e">
        <f t="shared" si="3"/>
        <v>#DIV/0!</v>
      </c>
      <c r="W52" s="38">
        <f t="shared" si="4"/>
        <v>14.202127225806242</v>
      </c>
      <c r="X52" s="34">
        <f t="shared" si="5"/>
        <v>27.310176198399958</v>
      </c>
      <c r="Y52" s="34">
        <f t="shared" si="6"/>
        <v>35.594005912832898</v>
      </c>
      <c r="Z52" s="34">
        <f t="shared" si="7"/>
        <v>31.350348679859199</v>
      </c>
      <c r="AA52">
        <f>IL!B103+MI!B103+NY!B103+PA!B103+OH!B103+WI!B103+MN!B103+IN!B103+CO!B103+IA!B103+NJ!B103+NE!B103+UT!B103+ ID!B103+WA!B103+MT!B103+SD!B103+ND!B103+AK!B103</f>
        <v>0</v>
      </c>
      <c r="AB52">
        <f>IL!C103+MI!C103+NY!C103+PA!C103+OH!C103+WI!C103+MN!C103+IN!C103+CO!C103+IA!C103+NJ!C103+NE!C103+UT!C103+ ID!C103+WA!C103+MT!C103+SD!C103+ND!C103+AK!C103</f>
        <v>31303.699999999993</v>
      </c>
      <c r="AC52">
        <f>IL!D103+MI!D103+NY!D103+PA!D103+OH!D103+WI!D103+MN!D103+IN!D103+CO!D103+IA!D103+NJ!D103+NE!D103+UT!D103+ ID!D103+WA!D103+MT!D103+SD!D103+ND!D103+AK!D103</f>
        <v>7547.3999999999978</v>
      </c>
      <c r="AD52">
        <f>IL!E103+MI!E103+NY!E103+PA!E103+OH!E103+WI!E103+MN!E103+IN!E103+CO!E103+IA!E103+NJ!E103+NE!E103+UT!E103+ ID!E103+WA!E103+MT!E103+SD!E103+ND!E103+AK!E103</f>
        <v>7230</v>
      </c>
      <c r="AE52" t="e">
        <f>IL!F103+MI!F103+NY!F103+PA!F103+OH!F103+WI!F103+MN!F103+IN!F103+CO!F103+IA!F103+NJ!F103+NE!F103+UT!F103+ ID!F103+WA!F103+MT!F103+SD!F103+ND!F103+AK!F103</f>
        <v>#VALUE!</v>
      </c>
      <c r="AF52" t="e">
        <f>IL!B103/IL!B50+MI!B103/MI!B50+NY!B103/NY!B50+PA!B103/PA!B50+OH!B103/OH!B50+WI!B103/WI!B50+MN!B103/MN!B50+IN!B103/IN!B50+CO!B103/CO!B50+IA!B103/IA!B50+NJ!B103/NJ!B50+NE!B103/NE!B50+UT!B103/UT!B50+ ID!B103/ID!B50+WA!B103/WA!B50+MT!B103/MT!B50+SD!B103/SD!B50+ND!B103/ND!B50+AK!B103/AK!B50</f>
        <v>#DIV/0!</v>
      </c>
      <c r="AG52">
        <f>IL!C103/IL!C50+MI!C103/MI!C50+NY!C103/NY!C50+PA!C103/PA!C50+OH!C103/OH!C50+WI!C103/WI!C50+MN!C103/MN!C50+IN!C103/IN!C50+CO!C103/CO!C50+IA!C103/IA!C50+NJ!C103/NJ!C50+NE!C103/NE!C50+UT!C103/UT!C50+ ID!C103/ID!C50+WA!C103/WA!C50+MT!C103/MT!C50+SD!C103/SD!C50+ND!C103/ND!C50+AK!C103/AK!C50</f>
        <v>3161.6169545005282</v>
      </c>
      <c r="AH52">
        <f>IL!D103/IL!D50+MI!D103/MI!D50+NY!D103/NY!D50+PA!D103/PA!D50+OH!D103/OH!D50+WI!D103/WI!D50+MN!D103/MN!D50+IN!D103/IN!D50+CO!D103/CO!D50+IA!D103/IA!D50+NJ!D103/NJ!D50+NE!D103/NE!D50+UT!D103/UT!D50+ ID!D103/ID!D50+WA!D103/WA!D50+MT!D103/MT!D50+SD!D103/SD!D50+ND!D103/ND!D50+AK!D103/AK!D50</f>
        <v>271.44756045804712</v>
      </c>
      <c r="AI52">
        <f>IL!E103/IL!E50+MI!E103/MI!E50+NY!E103/NY!E50+PA!E103/PA!E50+OH!E103/OH!E50+WI!E103/WI!E50+MN!E103/MN!E50+IN!E103/IN!E50+CO!E103/CO!E50+IA!E103/IA!E50+NJ!E103/NJ!E50+NE!E103/NE!E50+UT!E103/UT!E50+ ID!E103/ID!E50+WA!E103/WA!E50+MT!E103/MT!E50+SD!E103/SD!E50+ND!E103/ND!E50+AK!E103/AK!E50</f>
        <v>260.66299576771519</v>
      </c>
      <c r="AJ52" s="34" t="e">
        <f>IL!F103/IL!F50+MI!F103/MI!F50+NY!F103/NY!F50+PA!F103/PA!F50+OH!F103/OH!F50+WI!F103/WI!F50+MN!F103/MN!F50+IN!F103/IN!F50+CO!F103/CO!F50+IA!F103/IA!F50+NJ!F103/NJ!F50+NE!F103/NE!F50+UT!F103/UT!F50+ ID!F103/ID!F50+WA!F103/WA!F50+MT!F103/MT!F50+SD!F103/SD!F50+ND!F103/ND!F50+AK!F103/AK!F50</f>
        <v>#VALUE!</v>
      </c>
      <c r="AK52" s="34" t="e">
        <f t="shared" si="8"/>
        <v>#DIV/0!</v>
      </c>
      <c r="AL52" s="38">
        <f t="shared" si="9"/>
        <v>9.9011678044803961</v>
      </c>
      <c r="AM52" s="34">
        <f t="shared" si="10"/>
        <v>27.804265351526219</v>
      </c>
      <c r="AN52" s="34">
        <f t="shared" si="11"/>
        <v>27.736963502264338</v>
      </c>
      <c r="AO52" s="34" t="e">
        <f t="shared" si="12"/>
        <v>#VALUE!</v>
      </c>
      <c r="AP52" s="34" t="e">
        <f t="shared" si="13"/>
        <v>#DIV/0!</v>
      </c>
      <c r="AQ52" s="34">
        <f t="shared" si="14"/>
        <v>1.4343891050285615</v>
      </c>
      <c r="AR52" s="34">
        <f t="shared" si="15"/>
        <v>0.9822297353704712</v>
      </c>
      <c r="AS52" s="34">
        <f t="shared" si="16"/>
        <v>1.2832697389505936</v>
      </c>
      <c r="AT52" s="34" t="e">
        <f t="shared" si="17"/>
        <v>#VALUE!</v>
      </c>
      <c r="AU52" s="28">
        <f t="shared" si="18"/>
        <v>473.09302096982566</v>
      </c>
      <c r="AV52">
        <f t="shared" si="19"/>
        <v>3693.7275107262903</v>
      </c>
      <c r="AW52">
        <f t="shared" si="20"/>
        <v>22.025266782924277</v>
      </c>
      <c r="AX52">
        <f t="shared" si="21"/>
        <v>12.475500660561492</v>
      </c>
      <c r="AY52" s="55">
        <f t="shared" si="22"/>
        <v>0.52003059675017083</v>
      </c>
      <c r="AZ52" s="55">
        <f t="shared" si="23"/>
        <v>0.35610247849749088</v>
      </c>
    </row>
    <row r="53" spans="1:52">
      <c r="A53">
        <f>IL!A51</f>
        <v>2015</v>
      </c>
      <c r="B53" s="31" t="e">
        <f>MA!B104/MA!B51</f>
        <v>#DIV/0!</v>
      </c>
      <c r="C53" s="31">
        <f>MA!C104/MA!C51</f>
        <v>130.36363636363635</v>
      </c>
      <c r="D53" s="31">
        <f>MA!D104/MA!D51</f>
        <v>83.336870026525204</v>
      </c>
      <c r="E53" s="31">
        <f>MA!E104/MA!E51</f>
        <v>7.6002290950744547</v>
      </c>
      <c r="F53" s="31">
        <f>MA!F104/MA!F51</f>
        <v>0.2527924750146972</v>
      </c>
      <c r="G53" s="33">
        <f>MA!B51</f>
        <v>0</v>
      </c>
      <c r="H53" s="37">
        <f>MA!C51</f>
        <v>12.65</v>
      </c>
      <c r="I53" s="33">
        <f>MA!D51</f>
        <v>18.850000000000001</v>
      </c>
      <c r="J53" s="33">
        <f>MA!E51</f>
        <v>34.92</v>
      </c>
      <c r="K53" s="33">
        <f>MA!F51</f>
        <v>17.010000000000002</v>
      </c>
      <c r="L53">
        <f>MA!B104+RI!B104+CT!B104+NH!B104+VT!B104+ME!B104</f>
        <v>0</v>
      </c>
      <c r="M53">
        <f>MA!C104+RI!C104+CT!C104+NH!C104+VT!C104+ME!C104</f>
        <v>2799.7000000000003</v>
      </c>
      <c r="N53">
        <f>MA!D104+RI!D104+CT!D104+NH!D104+VT!D104+ME!D104</f>
        <v>4222</v>
      </c>
      <c r="O53">
        <f>MA!E104+RI!E104+CT!E104+NH!E104+VT!E104+ME!E104</f>
        <v>1209.5999999999999</v>
      </c>
      <c r="P53">
        <f>MA!F104+RI!F104+CT!F104+NH!F104+VT!F104+ME!F104</f>
        <v>40.4</v>
      </c>
      <c r="Q53" s="28" t="e">
        <f>MA!B104/MA!B51+RI!B104/RI!B51+CT!B104/CT!B51+NH!B104/NH!B51+VT!B104/VT!B51+ME!B104/ME!B51</f>
        <v>#DIV/0!</v>
      </c>
      <c r="R53" s="28">
        <f>MA!C104/MA!C51+RI!C104/RI!C51+CT!C104/CT!C51+NH!C104/NH!C51+VT!C104/VT!C51+ME!C104/ME!C51</f>
        <v>218.11370936269219</v>
      </c>
      <c r="S53" s="28">
        <f>MA!D104/MA!D51+RI!D104/RI!D51+CT!D104/CT!D51+NH!D104/NH!D51+VT!D104/VT!D51+ME!D104/ME!D51</f>
        <v>225.30348786954482</v>
      </c>
      <c r="T53" s="28">
        <f>MA!E104/MA!E51+RI!E104/RI!E51+CT!E104/CT!E51+NH!E104/NH!E51+VT!E104/VT!E51+ME!E104/ME!E51</f>
        <v>40.265548045665341</v>
      </c>
      <c r="U53" s="28">
        <f>MA!F104/MA!F51+RI!F104/RI!F51+CT!F104/CT!F51+NH!F104/NH!F51+VT!F104/VT!F51+ME!F104/ME!F51</f>
        <v>2.406720433800507</v>
      </c>
      <c r="V53" s="34" t="e">
        <f t="shared" si="3"/>
        <v>#DIV/0!</v>
      </c>
      <c r="W53" s="38">
        <f t="shared" si="4"/>
        <v>12.835965277838158</v>
      </c>
      <c r="X53" s="34">
        <f t="shared" si="5"/>
        <v>18.739168398691731</v>
      </c>
      <c r="Y53" s="34">
        <f t="shared" si="6"/>
        <v>30.040569636061754</v>
      </c>
      <c r="Z53" s="34">
        <f t="shared" si="7"/>
        <v>16.786328579179195</v>
      </c>
      <c r="AA53">
        <f>IL!B104+MI!B104+NY!B104+PA!B104+OH!B104+WI!B104+MN!B104+IN!B104+CO!B104+IA!B104+NJ!B104+NE!B104+UT!B104+ ID!B104+WA!B104+MT!B104+SD!B104+ND!B104+AK!B104</f>
        <v>0</v>
      </c>
      <c r="AB53">
        <f>IL!C104+MI!C104+NY!C104+PA!C104+OH!C104+WI!C104+MN!C104+IN!C104+CO!C104+IA!C104+NJ!C104+NE!C104+UT!C104+ ID!C104+WA!C104+MT!C104+SD!C104+ND!C104+AK!C104</f>
        <v>25591.399999999998</v>
      </c>
      <c r="AC53">
        <f>IL!D104+MI!D104+NY!D104+PA!D104+OH!D104+WI!D104+MN!D104+IN!D104+CO!D104+IA!D104+NJ!D104+NE!D104+UT!D104+ ID!D104+WA!D104+MT!D104+SD!D104+ND!D104+AK!D104</f>
        <v>5279.8000000000011</v>
      </c>
      <c r="AD53">
        <f>IL!E104+MI!E104+NY!E104+PA!E104+OH!E104+WI!E104+MN!E104+IN!E104+CO!E104+IA!E104+NJ!E104+NE!E104+UT!E104+ ID!E104+WA!E104+MT!E104+SD!E104+ND!E104+AK!E104</f>
        <v>4563.4000000000005</v>
      </c>
      <c r="AE53" t="e">
        <f>IL!F104+MI!F104+NY!F104+PA!F104+OH!F104+WI!F104+MN!F104+IN!F104+CO!F104+IA!F104+NJ!F104+NE!F104+UT!F104+ ID!F104+WA!F104+MT!F104+SD!F104+ND!F104+AK!F104</f>
        <v>#VALUE!</v>
      </c>
      <c r="AF53" t="e">
        <f>IL!B104/IL!B51+MI!B104/MI!B51+NY!B104/NY!B51+PA!B104/PA!B51+OH!B104/OH!B51+WI!B104/WI!B51+MN!B104/MN!B51+IN!B104/IN!B51+CO!B104/CO!B51+IA!B104/IA!B51+NJ!B104/NJ!B51+NE!B104/NE!B51+UT!B104/UT!B51+ ID!B104/ID!B51+WA!B104/WA!B51+MT!B104/MT!B51+SD!B104/SD!B51+ND!B104/ND!B51+AK!B104/AK!B51</f>
        <v>#DIV/0!</v>
      </c>
      <c r="AG53">
        <f>IL!C104/IL!C51+MI!C104/MI!C51+NY!C104/NY!C51+PA!C104/PA!C51+OH!C104/OH!C51+WI!C104/WI!C51+MN!C104/MN!C51+IN!C104/IN!C51+CO!C104/CO!C51+IA!C104/IA!C51+NJ!C104/NJ!C51+NE!C104/NE!C51+UT!C104/UT!C51+ ID!C104/ID!C51+WA!C104/WA!C51+MT!C104/MT!C51+SD!C104/SD!C51+ND!C104/ND!C51+AK!C104/AK!C51</f>
        <v>2850.0018683161461</v>
      </c>
      <c r="AH53">
        <f>IL!D104/IL!D51+MI!D104/MI!D51+NY!D104/NY!D51+PA!D104/PA!D51+OH!D104/OH!D51+WI!D104/WI!D51+MN!D104/MN!D51+IN!D104/IN!D51+CO!D104/CO!D51+IA!D104/IA!D51+NJ!D104/NJ!D51+NE!D104/NE!D51+UT!D104/UT!D51+ ID!D104/ID!D51+WA!D104/WA!D51+MT!D104/MT!D51+SD!D104/SD!D51+ND!D104/ND!D51+AK!D104/AK!D51</f>
        <v>273.50980512322627</v>
      </c>
      <c r="AI53">
        <f>IL!E104/IL!E51+MI!E104/MI!E51+NY!E104/NY!E51+PA!E104/PA!E51+OH!E104/OH!E51+WI!E104/WI!E51+MN!E104/MN!E51+IN!E104/IN!E51+CO!E104/CO!E51+IA!E104/IA!E51+NJ!E104/NJ!E51+NE!E104/NE!E51+UT!E104/UT!E51+ ID!E104/ID!E51+WA!E104/WA!E51+MT!E104/MT!E51+SD!E104/SD!E51+ND!E104/ND!E51+AK!E104/AK!E51</f>
        <v>228.90948178834307</v>
      </c>
      <c r="AJ53" s="34" t="e">
        <f>IL!F104/IL!F51+MI!F104/MI!F51+NY!F104/NY!F51+PA!F104/PA!F51+OH!F104/OH!F51+WI!F104/WI!F51+MN!F104/MN!F51+IN!F104/IN!F51+CO!F104/CO!F51+IA!F104/IA!F51+NJ!F104/NJ!F51+NE!F104/NE!F51+UT!F104/UT!F51+ ID!F104/ID!F51+WA!F104/WA!F51+MT!F104/MT!F51+SD!F104/SD!F51+ND!F104/ND!F51+AK!F104/AK!F51</f>
        <v>#VALUE!</v>
      </c>
      <c r="AK53" s="34" t="e">
        <f t="shared" si="8"/>
        <v>#DIV/0!</v>
      </c>
      <c r="AL53" s="38">
        <f t="shared" si="9"/>
        <v>8.9794327100283802</v>
      </c>
      <c r="AM53" s="34">
        <f t="shared" si="10"/>
        <v>19.3038783294122</v>
      </c>
      <c r="AN53" s="34">
        <f t="shared" si="11"/>
        <v>19.935390899270239</v>
      </c>
      <c r="AO53" s="34" t="e">
        <f t="shared" si="12"/>
        <v>#VALUE!</v>
      </c>
      <c r="AP53" s="34" t="e">
        <f t="shared" si="13"/>
        <v>#DIV/0!</v>
      </c>
      <c r="AQ53" s="34">
        <f t="shared" si="14"/>
        <v>1.42948510138093</v>
      </c>
      <c r="AR53" s="34">
        <f t="shared" si="15"/>
        <v>0.97074629662060952</v>
      </c>
      <c r="AS53" s="34">
        <f t="shared" si="16"/>
        <v>1.5068964430068652</v>
      </c>
      <c r="AT53" s="34" t="e">
        <f t="shared" si="17"/>
        <v>#VALUE!</v>
      </c>
      <c r="AU53" s="28">
        <f t="shared" si="18"/>
        <v>483.68274527790237</v>
      </c>
      <c r="AV53">
        <f t="shared" si="19"/>
        <v>3352.4211552277152</v>
      </c>
      <c r="AW53">
        <f t="shared" si="20"/>
        <v>17.01797320735654</v>
      </c>
      <c r="AX53">
        <f t="shared" si="21"/>
        <v>10.569853356504392</v>
      </c>
      <c r="AY53" s="55">
        <f t="shared" si="22"/>
        <v>0.68498051806473415</v>
      </c>
      <c r="AZ53" s="55">
        <f t="shared" si="23"/>
        <v>0.46516210663983204</v>
      </c>
    </row>
    <row r="54" spans="1:52">
      <c r="A54">
        <f>IL!A52</f>
        <v>2016</v>
      </c>
      <c r="B54" s="31" t="e">
        <f>MA!B105/MA!B52</f>
        <v>#DIV/0!</v>
      </c>
      <c r="C54" s="31">
        <f>MA!C105/MA!C52</f>
        <v>115.50868486352357</v>
      </c>
      <c r="D54" s="31">
        <f>MA!D105/MA!D52</f>
        <v>64.650872817955118</v>
      </c>
      <c r="E54" s="31">
        <f>MA!E105/MA!E52</f>
        <v>7.5512595196250736</v>
      </c>
      <c r="F54" s="31">
        <f>MA!F105/MA!F52</f>
        <v>0.29498525073746312</v>
      </c>
      <c r="G54" s="33">
        <f>MA!B52</f>
        <v>0</v>
      </c>
      <c r="H54" s="37">
        <f>MA!C52</f>
        <v>12.09</v>
      </c>
      <c r="I54" s="33">
        <f>MA!D52</f>
        <v>16.04</v>
      </c>
      <c r="J54" s="33">
        <f>MA!E52</f>
        <v>34.14</v>
      </c>
      <c r="K54" s="33">
        <f>MA!F52</f>
        <v>13.56</v>
      </c>
      <c r="L54">
        <f>MA!B105+RI!B105+CT!B105+NH!B105+VT!B105+ME!B105</f>
        <v>0</v>
      </c>
      <c r="M54">
        <f>MA!C105+RI!C105+CT!C105+NH!C105+VT!C105+ME!C105</f>
        <v>2411.4000000000005</v>
      </c>
      <c r="N54">
        <f>MA!D105+RI!D105+CT!D105+NH!D105+VT!D105+ME!D105</f>
        <v>2892.5</v>
      </c>
      <c r="O54">
        <f>MA!E105+RI!E105+CT!E105+NH!E105+VT!E105+ME!E105</f>
        <v>1135</v>
      </c>
      <c r="P54">
        <f>MA!F105+RI!F105+CT!F105+NH!F105+VT!F105+ME!F105</f>
        <v>45.1</v>
      </c>
      <c r="Q54" s="28" t="e">
        <f>MA!B105/MA!B52+RI!B105/RI!B52+CT!B105/CT!B52+NH!B105/NH!B52+VT!B105/VT!B52+ME!B105/ME!B52</f>
        <v>#DIV/0!</v>
      </c>
      <c r="R54" s="28">
        <f>MA!C105/MA!C52+RI!C105/RI!C52+CT!C105/CT!C52+NH!C105/NH!C52+VT!C105/VT!C52+ME!C105/ME!C52</f>
        <v>193.8835368751044</v>
      </c>
      <c r="S54" s="28">
        <f>MA!D105/MA!D52+RI!D105/RI!D52+CT!D105/CT!D52+NH!D105/NH!D52+VT!D105/VT!D52+ME!D105/ME!D52</f>
        <v>181.67744497768126</v>
      </c>
      <c r="T54" s="28">
        <f>MA!E105/MA!E52+RI!E105/RI!E52+CT!E105/CT!E52+NH!E105/NH!E52+VT!E105/VT!E52+ME!E105/ME!E52</f>
        <v>37.914795661136353</v>
      </c>
      <c r="U54" s="28">
        <f>MA!F105/MA!F52+RI!F105/RI!F52+CT!F105/CT!F52+NH!F105/NH!F52+VT!F105/VT!F52+ME!F105/ME!F52</f>
        <v>3.3754706172307407</v>
      </c>
      <c r="V54" s="34" t="e">
        <f t="shared" si="3"/>
        <v>#DIV/0!</v>
      </c>
      <c r="W54" s="38">
        <f t="shared" si="4"/>
        <v>12.437363372184471</v>
      </c>
      <c r="X54" s="34">
        <f t="shared" si="5"/>
        <v>15.921073748892375</v>
      </c>
      <c r="Y54" s="34">
        <f t="shared" si="6"/>
        <v>29.935543109451711</v>
      </c>
      <c r="Z54" s="34">
        <f t="shared" si="7"/>
        <v>13.361099862572749</v>
      </c>
      <c r="AA54">
        <f>IL!B105+MI!B105+NY!B105+PA!B105+OH!B105+WI!B105+MN!B105+IN!B105+CO!B105+IA!B105+NJ!B105+NE!B105+UT!B105+ ID!B105+WA!B105+MT!B105+SD!B105+ND!B105+AK!B105</f>
        <v>0</v>
      </c>
      <c r="AB54">
        <f>IL!C105+MI!C105+NY!C105+PA!C105+OH!C105+WI!C105+MN!C105+IN!C105+CO!C105+IA!C105+NJ!C105+NE!C105+UT!C105+ ID!C105+WA!C105+MT!C105+SD!C105+ND!C105+AK!C105</f>
        <v>22911.600000000006</v>
      </c>
      <c r="AC54">
        <f>IL!D105+MI!D105+NY!D105+PA!D105+OH!D105+WI!D105+MN!D105+IN!D105+CO!D105+IA!D105+NJ!D105+NE!D105+UT!D105+ ID!D105+WA!D105+MT!D105+SD!D105+ND!D105+AK!D105</f>
        <v>3560.2</v>
      </c>
      <c r="AD54">
        <f>IL!E105+MI!E105+NY!E105+PA!E105+OH!E105+WI!E105+MN!E105+IN!E105+CO!E105+IA!E105+NJ!E105+NE!E105+UT!E105+ ID!E105+WA!E105+MT!E105+SD!E105+ND!E105+AK!E105</f>
        <v>4194</v>
      </c>
      <c r="AE54" t="e">
        <f>IL!F105+MI!F105+NY!F105+PA!F105+OH!F105+WI!F105+MN!F105+IN!F105+CO!F105+IA!F105+NJ!F105+NE!F105+UT!F105+ ID!F105+WA!F105+MT!F105+SD!F105+ND!F105+AK!F105</f>
        <v>#VALUE!</v>
      </c>
      <c r="AF54" t="e">
        <f>IL!B105/IL!B52+MI!B105/MI!B52+NY!B105/NY!B52+PA!B105/PA!B52+OH!B105/OH!B52+WI!B105/WI!B52+MN!B105/MN!B52+IN!B105/IN!B52+CO!B105/CO!B52+IA!B105/IA!B52+NJ!B105/NJ!B52+NE!B105/NE!B52+UT!B105/UT!B52+ ID!B105/ID!B52+WA!B105/WA!B52+MT!B105/MT!B52+SD!B105/SD!B52+ND!B105/ND!B52+AK!B105/AK!B52</f>
        <v>#DIV/0!</v>
      </c>
      <c r="AG54">
        <f>IL!C105/IL!C52+MI!C105/MI!C52+NY!C105/NY!C52+PA!C105/PA!C52+OH!C105/OH!C52+WI!C105/WI!C52+MN!C105/MN!C52+IN!C105/IN!C52+CO!C105/CO!C52+IA!C105/IA!C52+NJ!C105/NJ!C52+NE!C105/NE!C52+UT!C105/UT!C52+ ID!C105/ID!C52+WA!C105/WA!C52+MT!C105/MT!C52+SD!C105/SD!C52+ND!C105/ND!C52+AK!C105/AK!C52</f>
        <v>2703.1690935160959</v>
      </c>
      <c r="AH54">
        <f>IL!D105/IL!D52+MI!D105/MI!D52+NY!D105/NY!D52+PA!D105/PA!D52+OH!D105/OH!D52+WI!D105/WI!D52+MN!D105/MN!D52+IN!D105/IN!D52+CO!D105/CO!D52+IA!D105/IA!D52+NJ!D105/NJ!D52+NE!D105/NE!D52+UT!D105/UT!D52+ ID!D105/ID!D52+WA!D105/WA!D52+MT!D105/MT!D52+SD!D105/SD!D52+ND!D105/ND!D52+AK!D105/AK!D52</f>
        <v>214.96162533659955</v>
      </c>
      <c r="AI54">
        <f>IL!E105/IL!E52+MI!E105/MI!E52+NY!E105/NY!E52+PA!E105/PA!E52+OH!E105/OH!E52+WI!E105/WI!E52+MN!E105/MN!E52+IN!E105/IN!E52+CO!E105/CO!E52+IA!E105/IA!E52+NJ!E105/NJ!E52+NE!E105/NE!E52+UT!E105/UT!E52+ ID!E105/ID!E52+WA!E105/WA!E52+MT!E105/MT!E52+SD!E105/SD!E52+ND!E105/ND!E52+AK!E105/AK!E52</f>
        <v>225.91705507684523</v>
      </c>
      <c r="AJ54" s="34" t="e">
        <f>IL!F105/IL!F52+MI!F105/MI!F52+NY!F105/NY!F52+PA!F105/PA!F52+OH!F105/OH!F52+WI!F105/WI!F52+MN!F105/MN!F52+IN!F105/IN!F52+CO!F105/CO!F52+IA!F105/IA!F52+NJ!F105/NJ!F52+NE!F105/NE!F52+UT!F105/UT!F52+ ID!F105/ID!F52+WA!F105/WA!F52+MT!F105/MT!F52+SD!F105/SD!F52+ND!F105/ND!F52+AK!F105/AK!F52</f>
        <v>#VALUE!</v>
      </c>
      <c r="AK54" s="34" t="e">
        <f t="shared" si="8"/>
        <v>#DIV/0!</v>
      </c>
      <c r="AL54" s="38">
        <f t="shared" si="9"/>
        <v>8.4758293718866753</v>
      </c>
      <c r="AM54" s="34">
        <f t="shared" si="10"/>
        <v>16.56202587054889</v>
      </c>
      <c r="AN54" s="34">
        <f t="shared" si="11"/>
        <v>18.564335475130108</v>
      </c>
      <c r="AO54" s="34" t="e">
        <f t="shared" si="12"/>
        <v>#VALUE!</v>
      </c>
      <c r="AP54" s="34" t="e">
        <f t="shared" si="13"/>
        <v>#DIV/0!</v>
      </c>
      <c r="AQ54" s="34">
        <f t="shared" si="14"/>
        <v>1.4673919007192071</v>
      </c>
      <c r="AR54" s="34">
        <f t="shared" si="15"/>
        <v>0.96129989611981737</v>
      </c>
      <c r="AS54" s="34">
        <f t="shared" si="16"/>
        <v>1.6125297428262462</v>
      </c>
      <c r="AT54" s="34" t="e">
        <f t="shared" si="17"/>
        <v>#VALUE!</v>
      </c>
      <c r="AU54" s="28">
        <f t="shared" si="18"/>
        <v>413.47577751392197</v>
      </c>
      <c r="AV54">
        <f t="shared" si="19"/>
        <v>3144.0477739295407</v>
      </c>
      <c r="AW54">
        <f t="shared" si="20"/>
        <v>15.572617188640994</v>
      </c>
      <c r="AX54">
        <f t="shared" si="21"/>
        <v>9.7536049719985076</v>
      </c>
      <c r="AY54" s="55">
        <f t="shared" si="22"/>
        <v>0.78118872937509853</v>
      </c>
      <c r="AZ54" s="55">
        <f t="shared" si="23"/>
        <v>0.51176283856425187</v>
      </c>
    </row>
    <row r="55" spans="1:52">
      <c r="A55">
        <f>IL!A53</f>
        <v>2017</v>
      </c>
      <c r="B55" s="31" t="e">
        <f>MA!B106/MA!B53</f>
        <v>#DIV/0!</v>
      </c>
      <c r="C55" s="31">
        <f>MA!C106/MA!C53</f>
        <v>124.83372003093581</v>
      </c>
      <c r="D55" s="31">
        <f>MA!D106/MA!D53</f>
        <v>70.695603784084597</v>
      </c>
      <c r="E55" s="31">
        <f>MA!E106/MA!E53</f>
        <v>8.1364902506963794</v>
      </c>
      <c r="F55" s="31">
        <f>MA!F106/MA!F53</f>
        <v>0.20636792452830188</v>
      </c>
      <c r="G55" s="33">
        <f>MA!B53</f>
        <v>0</v>
      </c>
      <c r="H55" s="37">
        <f>MA!C53</f>
        <v>12.93</v>
      </c>
      <c r="I55" s="33">
        <f>MA!D53</f>
        <v>17.97</v>
      </c>
      <c r="J55" s="33">
        <f>MA!E53</f>
        <v>35.9</v>
      </c>
      <c r="K55" s="33">
        <f>MA!F53</f>
        <v>16.96</v>
      </c>
      <c r="L55">
        <f>MA!B106+RI!B106+CT!B106+NH!B106+VT!B106+ME!B106</f>
        <v>0</v>
      </c>
      <c r="M55">
        <f>MA!C106+RI!C106+CT!C106+NH!C106+VT!C106+ME!C106</f>
        <v>2744.2999999999997</v>
      </c>
      <c r="N55">
        <f>MA!D106+RI!D106+CT!D106+NH!D106+VT!D106+ME!D106</f>
        <v>3415.2000000000003</v>
      </c>
      <c r="O55">
        <f>MA!E106+RI!E106+CT!E106+NH!E106+VT!E106+ME!E106</f>
        <v>1337.8</v>
      </c>
      <c r="P55">
        <f>MA!F106+RI!F106+CT!F106+NH!F106+VT!F106+ME!F106</f>
        <v>38.799999999999997</v>
      </c>
      <c r="Q55" s="28" t="e">
        <f>MA!B106/MA!B53+RI!B106/RI!B53+CT!B106/CT!B53+NH!B106/NH!B53+VT!B106/VT!B53+ME!B106/ME!B53</f>
        <v>#DIV/0!</v>
      </c>
      <c r="R55" s="28">
        <f>MA!C106/MA!C53+RI!C106/RI!C53+CT!C106/CT!C53+NH!C106/NH!C53+VT!C106/VT!C53+ME!C106/ME!C53</f>
        <v>207.66050807659431</v>
      </c>
      <c r="S55" s="28">
        <f>MA!D106/MA!D53+RI!D106/RI!D53+CT!D106/CT!D53+NH!D106/NH!D53+VT!D106/VT!D53+ME!D106/ME!D53</f>
        <v>191.57608818134182</v>
      </c>
      <c r="T55" s="28">
        <f>MA!E106/MA!E53+RI!E106/RI!E53+CT!E106/CT!E53+NH!E106/NH!E53+VT!E106/VT!E53+ME!E106/ME!E53</f>
        <v>40.948959046903568</v>
      </c>
      <c r="U55" s="28">
        <f>MA!F106/MA!F53+RI!F106/RI!F53+CT!F106/CT!F53+NH!F106/NH!F53+VT!F106/VT!F53+ME!F106/ME!F53</f>
        <v>2.3228890948375538</v>
      </c>
      <c r="V55" s="34" t="e">
        <f t="shared" si="3"/>
        <v>#DIV/0!</v>
      </c>
      <c r="W55" s="38">
        <f t="shared" si="4"/>
        <v>13.215319684124925</v>
      </c>
      <c r="X55" s="34">
        <f t="shared" si="5"/>
        <v>17.826859460494074</v>
      </c>
      <c r="Y55" s="34">
        <f t="shared" si="6"/>
        <v>32.669939142229801</v>
      </c>
      <c r="Z55" s="34">
        <f t="shared" si="7"/>
        <v>16.703337273497077</v>
      </c>
      <c r="AA55">
        <f>IL!B106+MI!B106+NY!B106+PA!B106+OH!B106+WI!B106+MN!B106+IN!B106+CO!B106+IA!B106+NJ!B106+NE!B106+UT!B106+ ID!B106+WA!B106+MT!B106+SD!B106+ND!B106+AK!B106</f>
        <v>0</v>
      </c>
      <c r="AB55">
        <f>IL!C106+MI!C106+NY!C106+PA!C106+OH!C106+WI!C106+MN!C106+IN!C106+CO!C106+IA!C106+NJ!C106+NE!C106+UT!C106+ ID!C106+WA!C106+MT!C106+SD!C106+ND!C106+AK!C106</f>
        <v>25516.800000000007</v>
      </c>
      <c r="AC55">
        <f>IL!D106+MI!D106+NY!D106+PA!D106+OH!D106+WI!D106+MN!D106+IN!D106+CO!D106+IA!D106+NJ!D106+NE!D106+UT!D106+ ID!D106+WA!D106+MT!D106+SD!D106+ND!D106+AK!D106</f>
        <v>3866.7</v>
      </c>
      <c r="AD55">
        <f>IL!E106+MI!E106+NY!E106+PA!E106+OH!E106+WI!E106+MN!E106+IN!E106+CO!E106+IA!E106+NJ!E106+NE!E106+UT!E106+ ID!E106+WA!E106+MT!E106+SD!E106+ND!E106+AK!E106</f>
        <v>5214.3999999999996</v>
      </c>
      <c r="AE55" t="e">
        <f>IL!F106+MI!F106+NY!F106+PA!F106+OH!F106+WI!F106+MN!F106+IN!F106+CO!F106+IA!F106+NJ!F106+NE!F106+UT!F106+ ID!F106+WA!F106+MT!F106+SD!F106+ND!F106+AK!F106</f>
        <v>#VALUE!</v>
      </c>
      <c r="AF55" t="e">
        <f>IL!B106/IL!B53+MI!B106/MI!B53+NY!B106/NY!B53+PA!B106/PA!B53+OH!B106/OH!B53+WI!B106/WI!B53+MN!B106/MN!B53+IN!B106/IN!B53+CO!B106/CO!B53+IA!B106/IA!B53+NJ!B106/NJ!B53+NE!B106/NE!B53+UT!B106/UT!B53+ ID!B106/ID!B53+WA!B106/WA!B53+MT!B106/MT!B53+SD!B106/SD!B53+ND!B106/ND!B53+AK!B106/AK!B53</f>
        <v>#DIV/0!</v>
      </c>
      <c r="AG55">
        <f>IL!C106/IL!C53+MI!C106/MI!C53+NY!C106/NY!C53+PA!C106/PA!C53+OH!C106/OH!C53+WI!C106/WI!C53+MN!C106/MN!C53+IN!C106/IN!C53+CO!C106/CO!C53+IA!C106/IA!C53+NJ!C106/NJ!C53+NE!C106/NE!C53+UT!C106/UT!C53+ ID!C106/ID!C53+WA!C106/WA!C53+MT!C106/MT!C53+SD!C106/SD!C53+ND!C106/ND!C53+AK!C106/AK!C53</f>
        <v>2768.4183645872431</v>
      </c>
      <c r="AH55">
        <f>IL!D106/IL!D53+MI!D106/MI!D53+NY!D106/NY!D53+PA!D106/PA!D53+OH!D106/OH!D53+WI!D106/WI!D53+MN!D106/MN!D53+IN!D106/IN!D53+CO!D106/CO!D53+IA!D106/IA!D53+NJ!D106/NJ!D53+NE!D106/NE!D53+UT!D106/UT!D53+ ID!D106/ID!D53+WA!D106/WA!D53+MT!D106/MT!D53+SD!D106/SD!D53+ND!D106/ND!D53+AK!D106/AK!D53</f>
        <v>208.94329435906914</v>
      </c>
      <c r="AI55">
        <f>IL!E106/IL!E53+MI!E106/MI!E53+NY!E106/NY!E53+PA!E106/PA!E53+OH!E106/OH!E53+WI!E106/WI!E53+MN!E106/MN!E53+IN!E106/IN!E53+CO!E106/CO!E53+IA!E106/IA!E53+NJ!E106/NJ!E53+NE!E106/NE!E53+UT!E106/UT!E53+ ID!E106/ID!E53+WA!E106/WA!E53+MT!E106/MT!E53+SD!E106/SD!E53+ND!E106/ND!E53+AK!E106/AK!E53</f>
        <v>233.96610000179211</v>
      </c>
      <c r="AJ55" s="34" t="e">
        <f>IL!F106/IL!F53+MI!F106/MI!F53+NY!F106/NY!F53+PA!F106/PA!F53+OH!F106/OH!F53+WI!F106/WI!F53+MN!F106/MN!F53+IN!F106/IN!F53+CO!F106/CO!F53+IA!F106/IA!F53+NJ!F106/NJ!F53+NE!F106/NE!F53+UT!F106/UT!F53+ ID!F106/ID!F53+WA!F106/WA!F53+MT!F106/MT!F53+SD!F106/SD!F53+ND!F106/ND!F53+AK!F106/AK!F53</f>
        <v>#VALUE!</v>
      </c>
      <c r="AK55" s="34" t="e">
        <f t="shared" si="8"/>
        <v>#DIV/0!</v>
      </c>
      <c r="AL55" s="38">
        <f t="shared" si="9"/>
        <v>9.2171040065342247</v>
      </c>
      <c r="AM55" s="34">
        <f t="shared" si="10"/>
        <v>18.505977958570302</v>
      </c>
      <c r="AN55" s="34">
        <f t="shared" si="11"/>
        <v>22.286989439752421</v>
      </c>
      <c r="AO55" s="34" t="e">
        <f t="shared" si="12"/>
        <v>#VALUE!</v>
      </c>
      <c r="AP55" s="34" t="e">
        <f t="shared" si="13"/>
        <v>#DIV/0!</v>
      </c>
      <c r="AQ55" s="34">
        <f t="shared" si="14"/>
        <v>1.4337822026046652</v>
      </c>
      <c r="AR55" s="34">
        <f t="shared" si="15"/>
        <v>0.96330275008450872</v>
      </c>
      <c r="AS55" s="34">
        <f t="shared" si="16"/>
        <v>1.4658749325719931</v>
      </c>
      <c r="AT55" s="34" t="e">
        <f t="shared" si="17"/>
        <v>#VALUE!</v>
      </c>
      <c r="AU55" s="28">
        <f t="shared" si="18"/>
        <v>440.18555530483968</v>
      </c>
      <c r="AV55">
        <f t="shared" si="19"/>
        <v>3211.3277589481045</v>
      </c>
      <c r="AW55">
        <f t="shared" si="20"/>
        <v>17.032135447534007</v>
      </c>
      <c r="AX55">
        <f t="shared" si="21"/>
        <v>10.773705643591118</v>
      </c>
      <c r="AY55" s="55">
        <f t="shared" si="22"/>
        <v>0.74131507646712891</v>
      </c>
      <c r="AZ55" s="55">
        <f t="shared" si="23"/>
        <v>0.49806089833073058</v>
      </c>
    </row>
    <row r="56" spans="1:52">
      <c r="A56">
        <f>IL!A54</f>
        <v>2018</v>
      </c>
      <c r="B56" s="31" t="e">
        <f>MA!B107/MA!B54</f>
        <v>#DIV/0!</v>
      </c>
      <c r="C56" s="31">
        <f>MA!C107/MA!C54</f>
        <v>134.29047301798801</v>
      </c>
      <c r="D56" s="31">
        <f>MA!D107/MA!D54</f>
        <v>76.698492462311563</v>
      </c>
      <c r="E56" s="31">
        <f>MA!E107/MA!E54</f>
        <v>8.6433901918976535</v>
      </c>
      <c r="F56" s="31">
        <f>MA!F107/MA!F54</f>
        <v>0.2</v>
      </c>
      <c r="G56" s="33">
        <f>MA!B54</f>
        <v>0</v>
      </c>
      <c r="H56" s="37">
        <f>MA!C54</f>
        <v>15.01</v>
      </c>
      <c r="I56" s="33">
        <f>MA!D54</f>
        <v>19.899999999999999</v>
      </c>
      <c r="J56" s="33">
        <f>MA!E54</f>
        <v>37.520000000000003</v>
      </c>
      <c r="K56" s="33">
        <f>MA!F54</f>
        <v>24.5</v>
      </c>
      <c r="L56">
        <f>MA!B107+RI!B107+CT!B107+NH!B107+VT!B107+ME!B107</f>
        <v>0</v>
      </c>
      <c r="M56">
        <f>MA!C107+RI!C107+CT!C107+NH!C107+VT!C107+ME!C107</f>
        <v>3306.9</v>
      </c>
      <c r="N56">
        <f>MA!D107+RI!D107+CT!D107+NH!D107+VT!D107+ME!D107</f>
        <v>4225.5</v>
      </c>
      <c r="O56">
        <f>MA!E107+RI!E107+CT!E107+NH!E107+VT!E107+ME!E107</f>
        <v>1534.6</v>
      </c>
      <c r="P56">
        <f>MA!F107+RI!F107+CT!F107+NH!F107+VT!F107+ME!F107</f>
        <v>50.900000000000006</v>
      </c>
      <c r="Q56" s="28" t="e">
        <f>MA!B107/MA!B54+RI!B107/RI!B54+CT!B107/CT!B54+NH!B107/NH!B54+VT!B107/VT!B54+ME!B107/ME!B54</f>
        <v>#DIV/0!</v>
      </c>
      <c r="R56" s="28">
        <f>MA!C107/MA!C54+RI!C107/RI!C54+CT!C107/CT!C54+NH!C107/NH!C54+VT!C107/VT!C54+ME!C107/ME!C54</f>
        <v>225.93991860263407</v>
      </c>
      <c r="S56" s="28">
        <f>MA!D107/MA!D54+RI!D107/RI!D54+CT!D107/CT!D54+NH!D107/NH!D54+VT!D107/VT!D54+ME!D107/ME!D54</f>
        <v>213.9249889557542</v>
      </c>
      <c r="T56" s="28">
        <f>MA!E107/MA!E54+RI!E107/RI!E54+CT!E107/CT!E54+NH!E107/NH!E54+VT!E107/VT!E54+ME!E107/ME!E54</f>
        <v>45.057361825705364</v>
      </c>
      <c r="U56" s="28">
        <f>MA!F107/MA!F54+RI!F107/RI!F54+CT!F107/CT!F54+NH!F107/NH!F54+VT!F107/VT!F54+ME!F107/ME!F54</f>
        <v>2.11140046592846</v>
      </c>
      <c r="V56" s="34" t="e">
        <f t="shared" si="3"/>
        <v>#DIV/0!</v>
      </c>
      <c r="W56" s="38">
        <f t="shared" si="4"/>
        <v>14.636191871060749</v>
      </c>
      <c r="X56" s="34">
        <f t="shared" si="5"/>
        <v>19.752250639937881</v>
      </c>
      <c r="Y56" s="34">
        <f t="shared" si="6"/>
        <v>34.058807214152203</v>
      </c>
      <c r="Z56" s="34">
        <f t="shared" si="7"/>
        <v>24.107222112228442</v>
      </c>
      <c r="AA56">
        <f>IL!B107+MI!B107+NY!B107+PA!B107+OH!B107+WI!B107+MN!B107+IN!B107+CO!B107+IA!B107+NJ!B107+NE!B107+UT!B107+ ID!B107+WA!B107+MT!B107+SD!B107+ND!B107+AK!B107</f>
        <v>0</v>
      </c>
      <c r="AB56">
        <f>IL!C107+MI!C107+NY!C107+PA!C107+OH!C107+WI!C107+MN!C107+IN!C107+CO!C107+IA!C107+NJ!C107+NE!C107+UT!C107+ ID!C107+WA!C107+MT!C107+SD!C107+ND!C107+AK!C107</f>
        <v>27963.100000000002</v>
      </c>
      <c r="AC56">
        <f>IL!D107+MI!D107+NY!D107+PA!D107+OH!D107+WI!D107+MN!D107+IN!D107+CO!D107+IA!D107+NJ!D107+NE!D107+UT!D107+ ID!D107+WA!D107+MT!D107+SD!D107+ND!D107+AK!D107</f>
        <v>5184.2999999999993</v>
      </c>
      <c r="AD56">
        <f>IL!E107+MI!E107+NY!E107+PA!E107+OH!E107+WI!E107+MN!E107+IN!E107+CO!E107+IA!E107+NJ!E107+NE!E107+UT!E107+ ID!E107+WA!E107+MT!E107+SD!E107+ND!E107+AK!E107</f>
        <v>6366.9</v>
      </c>
      <c r="AE56" t="e">
        <f>IL!F107+MI!F107+NY!F107+PA!F107+OH!F107+WI!F107+MN!F107+IN!F107+CO!F107+IA!F107+NJ!F107+NE!F107+UT!F107+ ID!F107+WA!F107+MT!F107+SD!F107+ND!F107+AK!F107</f>
        <v>#VALUE!</v>
      </c>
      <c r="AF56" t="e">
        <f>IL!B107/IL!B54+MI!B107/MI!B54+NY!B107/NY!B54+PA!B107/PA!B54+OH!B107/OH!B54+WI!B107/WI!B54+MN!B107/MN!B54+IN!B107/IN!B54+CO!B107/CO!B54+IA!B107/IA!B54+NJ!B107/NJ!B54+NE!B107/NE!B54+UT!B107/UT!B54+ ID!B107/ID!B54+WA!B107/WA!B54+MT!B107/MT!B54+SD!B107/SD!B54+ND!B107/ND!B54+AK!B107/AK!B54</f>
        <v>#DIV/0!</v>
      </c>
      <c r="AG56">
        <f>IL!C107/IL!C54+MI!C107/MI!C54+NY!C107/NY!C54+PA!C107/PA!C54+OH!C107/OH!C54+WI!C107/WI!C54+MN!C107/MN!C54+IN!C107/IN!C54+CO!C107/CO!C54+IA!C107/IA!C54+NJ!C107/NJ!C54+NE!C107/NE!C54+UT!C107/UT!C54+ ID!C107/ID!C54+WA!C107/WA!C54+MT!C107/MT!C54+SD!C107/SD!C54+ND!C107/ND!C54+AK!C107/AK!C54</f>
        <v>3104.2394556263025</v>
      </c>
      <c r="AH56">
        <f>IL!D107/IL!D54+MI!D107/MI!D54+NY!D107/NY!D54+PA!D107/PA!D54+OH!D107/OH!D54+WI!D107/WI!D54+MN!D107/MN!D54+IN!D107/IN!D54+CO!D107/CO!D54+IA!D107/IA!D54+NJ!D107/NJ!D54+NE!D107/NE!D54+UT!D107/UT!D54+ ID!D107/ID!D54+WA!D107/WA!D54+MT!D107/MT!D54+SD!D107/SD!D54+ND!D107/ND!D54+AK!D107/AK!D54</f>
        <v>253.91945107936064</v>
      </c>
      <c r="AI56">
        <f>IL!E107/IL!E54+MI!E107/MI!E54+NY!E107/NY!E54+PA!E107/PA!E54+OH!E107/OH!E54+WI!E107/WI!E54+MN!E107/MN!E54+IN!E107/IN!E54+CO!E107/CO!E54+IA!E107/IA!E54+NJ!E107/NJ!E54+NE!E107/NE!E54+UT!E107/UT!E54+ ID!E107/ID!E54+WA!E107/WA!E54+MT!E107/MT!E54+SD!E107/SD!E54+ND!E107/ND!E54+AK!E107/AK!E54</f>
        <v>277.12495255259211</v>
      </c>
      <c r="AJ56" s="34" t="e">
        <f>IL!F107/IL!F54+MI!F107/MI!F54+NY!F107/NY!F54+PA!F107/PA!F54+OH!F107/OH!F54+WI!F107/WI!F54+MN!F107/MN!F54+IN!F107/IN!F54+CO!F107/CO!F54+IA!F107/IA!F54+NJ!F107/NJ!F54+NE!F107/NE!F54+UT!F107/UT!F54+ ID!F107/ID!F54+WA!F107/WA!F54+MT!F107/MT!F54+SD!F107/SD!F54+ND!F107/ND!F54+AK!F107/AK!F54</f>
        <v>#VALUE!</v>
      </c>
      <c r="AK56" s="34" t="e">
        <f t="shared" si="8"/>
        <v>#DIV/0!</v>
      </c>
      <c r="AL56" s="38">
        <f t="shared" si="9"/>
        <v>9.0080357523057923</v>
      </c>
      <c r="AM56" s="34">
        <f t="shared" si="10"/>
        <v>20.417104628899363</v>
      </c>
      <c r="AN56" s="34">
        <f t="shared" si="11"/>
        <v>22.974834786094206</v>
      </c>
      <c r="AO56" s="34" t="e">
        <f t="shared" si="12"/>
        <v>#VALUE!</v>
      </c>
      <c r="AP56" s="34" t="e">
        <f t="shared" si="13"/>
        <v>#DIV/0!</v>
      </c>
      <c r="AQ56" s="34">
        <f t="shared" si="14"/>
        <v>1.6247928264843214</v>
      </c>
      <c r="AR56" s="34">
        <f t="shared" si="15"/>
        <v>0.96743642151784759</v>
      </c>
      <c r="AS56" s="34">
        <f t="shared" si="16"/>
        <v>1.4824397011449546</v>
      </c>
      <c r="AT56" s="34" t="e">
        <f t="shared" si="17"/>
        <v>#VALUE!</v>
      </c>
      <c r="AU56" s="28">
        <f t="shared" si="18"/>
        <v>484.92226938409362</v>
      </c>
      <c r="AV56">
        <f t="shared" si="19"/>
        <v>3635.2838592582552</v>
      </c>
      <c r="AW56">
        <f t="shared" si="20"/>
        <v>18.697842051090209</v>
      </c>
      <c r="AX56">
        <f t="shared" si="21"/>
        <v>10.869660122789563</v>
      </c>
      <c r="AY56" s="55">
        <f t="shared" si="22"/>
        <v>0.74098856570133009</v>
      </c>
      <c r="AZ56" s="55">
        <f t="shared" si="23"/>
        <v>0.44120045011452702</v>
      </c>
    </row>
    <row r="57" spans="1:52">
      <c r="A57">
        <f>IL!A55</f>
        <v>2019</v>
      </c>
      <c r="B57" s="31" t="e">
        <f>MA!B108/MA!B55</f>
        <v>#DIV/0!</v>
      </c>
      <c r="C57" s="31">
        <f>MA!C108/MA!C55</f>
        <v>139.37631394533989</v>
      </c>
      <c r="D57" s="31">
        <f>MA!D108/MA!D55</f>
        <v>75.80917237743806</v>
      </c>
      <c r="E57" s="31">
        <f>MA!E108/MA!E55</f>
        <v>10.347801092267893</v>
      </c>
      <c r="F57" s="31">
        <f>MA!F108/MA!F55</f>
        <v>0.24038461538461539</v>
      </c>
      <c r="G57" s="33">
        <f>MA!B55</f>
        <v>0</v>
      </c>
      <c r="H57" s="37">
        <f>MA!C55</f>
        <v>14.27</v>
      </c>
      <c r="I57" s="33">
        <f>MA!D55</f>
        <v>18.97</v>
      </c>
      <c r="J57" s="33">
        <f>MA!E55</f>
        <v>34.79</v>
      </c>
      <c r="K57" s="33">
        <f>MA!F55</f>
        <v>22.88</v>
      </c>
      <c r="L57">
        <f>MA!B108+RI!B108+CT!B108+NH!B108+VT!B108+ME!B108</f>
        <v>0</v>
      </c>
      <c r="M57">
        <f>MA!C108+RI!C108+CT!C108+NH!C108+VT!C108+ME!C108</f>
        <v>3288.7000000000003</v>
      </c>
      <c r="N57">
        <f>MA!D108+RI!D108+CT!D108+NH!D108+VT!D108+ME!D108</f>
        <v>3895.5999999999995</v>
      </c>
      <c r="O57">
        <f>MA!E108+RI!E108+CT!E108+NH!E108+VT!E108+ME!E108</f>
        <v>1434.3999999999999</v>
      </c>
      <c r="P57">
        <f>MA!F108+RI!F108+CT!F108+NH!F108+VT!F108+ME!F108</f>
        <v>61.1</v>
      </c>
      <c r="Q57" s="28" t="e">
        <f>MA!B108/MA!B55+RI!B108/RI!B55+CT!B108/CT!B55+NH!B108/NH!B55+VT!B108/VT!B55+ME!B108/ME!B55</f>
        <v>#DIV/0!</v>
      </c>
      <c r="R57" s="28">
        <f>MA!C108/MA!C55+RI!C108/RI!C55+CT!C108/CT!C55+NH!C108/NH!C55+VT!C108/VT!C55+ME!C108/ME!C55</f>
        <v>229.4966389401967</v>
      </c>
      <c r="S57" s="28">
        <f>MA!D108/MA!D55+RI!D108/RI!D55+CT!D108/CT!D55+NH!D108/NH!D55+VT!D108/VT!D55+ME!D108/ME!D55</f>
        <v>207.13074353508554</v>
      </c>
      <c r="T57" s="28">
        <f>MA!E108/MA!E55+RI!E108/RI!E55+CT!E108/CT!E55+NH!E108/NH!E55+VT!E108/VT!E55+ME!E108/ME!E55</f>
        <v>46.281689890618047</v>
      </c>
      <c r="U57" s="28">
        <f>MA!F108/MA!F55+RI!F108/RI!F55+CT!F108/CT!F55+NH!F108/NH!F55+VT!F108/VT!F55+ME!F108/ME!F55</f>
        <v>2.7150681493682676</v>
      </c>
      <c r="V57" s="34" t="e">
        <f t="shared" si="3"/>
        <v>#DIV/0!</v>
      </c>
      <c r="W57" s="38">
        <f t="shared" si="4"/>
        <v>14.330057360260447</v>
      </c>
      <c r="X57" s="34">
        <f t="shared" si="5"/>
        <v>18.807444677280028</v>
      </c>
      <c r="Y57" s="34">
        <f t="shared" si="6"/>
        <v>30.992818183390771</v>
      </c>
      <c r="Z57" s="34">
        <f t="shared" si="7"/>
        <v>22.504039176407609</v>
      </c>
      <c r="AA57">
        <f>IL!B108+MI!B108+NY!B108+PA!B108+OH!B108+WI!B108+MN!B108+IN!B108+CO!B108+IA!B108+NJ!B108+NE!B108+UT!B108+ ID!B108+WA!B108+MT!B108+SD!B108+ND!B108+AK!B108</f>
        <v>0</v>
      </c>
      <c r="AB57">
        <f>IL!C108+MI!C108+NY!C108+PA!C108+OH!C108+WI!C108+MN!C108+IN!C108+CO!C108+IA!C108+NJ!C108+NE!C108+UT!C108+ ID!C108+WA!C108+MT!C108+SD!C108+ND!C108+AK!C108</f>
        <v>27890.800000000003</v>
      </c>
      <c r="AC57">
        <f>IL!D108+MI!D108+NY!D108+PA!D108+OH!D108+WI!D108+MN!D108+IN!D108+CO!D108+IA!D108+NJ!D108+NE!D108+UT!D108+ ID!D108+WA!D108+MT!D108+SD!D108+ND!D108+AK!D108</f>
        <v>4564.4000000000015</v>
      </c>
      <c r="AD57">
        <f>IL!E108+MI!E108+NY!E108+PA!E108+OH!E108+WI!E108+MN!E108+IN!E108+CO!E108+IA!E108+NJ!E108+NE!E108+UT!E108+ ID!E108+WA!E108+MT!E108+SD!E108+ND!E108+AK!E108</f>
        <v>6345.9999999999991</v>
      </c>
      <c r="AE57" t="e">
        <f>IL!F108+MI!F108+NY!F108+PA!F108+OH!F108+WI!F108+MN!F108+IN!F108+CO!F108+IA!F108+NJ!F108+NE!F108+UT!F108+ ID!F108+WA!F108+MT!F108+SD!F108+ND!F108+AK!F108</f>
        <v>#VALUE!</v>
      </c>
      <c r="AF57" t="e">
        <f>IL!B108/IL!B55+MI!B108/MI!B55+NY!B108/NY!B55+PA!B108/PA!B55+OH!B108/OH!B55+WI!B108/WI!B55+MN!B108/MN!B55+IN!B108/IN!B55+CO!B108/CO!B55+IA!B108/IA!B55+NJ!B108/NJ!B55+NE!B108/NE!B55+UT!B108/UT!B55+ ID!B108/ID!B55+WA!B108/WA!B55+MT!B108/MT!B55+SD!B108/SD!B55+ND!B108/ND!B55+AK!B108/AK!B55</f>
        <v>#DIV/0!</v>
      </c>
      <c r="AG57">
        <f>IL!C108/IL!C55+MI!C108/MI!C55+NY!C108/NY!C55+PA!C108/PA!C55+OH!C108/OH!C55+WI!C108/WI!C55+MN!C108/MN!C55+IN!C108/IN!C55+CO!C108/CO!C55+IA!C108/IA!C55+NJ!C108/NJ!C55+NE!C108/NE!C55+UT!C108/UT!C55+ ID!C108/ID!C55+WA!C108/WA!C55+MT!C108/MT!C55+SD!C108/SD!C55+ND!C108/ND!C55+AK!C108/AK!C55</f>
        <v>3114.2932457050142</v>
      </c>
      <c r="AH57">
        <f>IL!D108/IL!D55+MI!D108/MI!D55+NY!D108/NY!D55+PA!D108/PA!D55+OH!D108/OH!D55+WI!D108/WI!D55+MN!D108/MN!D55+IN!D108/IN!D55+CO!D108/CO!D55+IA!D108/IA!D55+NJ!D108/NJ!D55+NE!D108/NE!D55+UT!D108/UT!D55+ ID!D108/ID!D55+WA!D108/WA!D55+MT!D108/MT!D55+SD!D108/SD!D55+ND!D108/ND!D55+AK!D108/AK!D55</f>
        <v>231.13658657224332</v>
      </c>
      <c r="AI57">
        <f>IL!E108/IL!E55+MI!E108/MI!E55+NY!E108/NY!E55+PA!E108/PA!E55+OH!E108/OH!E55+WI!E108/WI!E55+MN!E108/MN!E55+IN!E108/IN!E55+CO!E108/CO!E55+IA!E108/IA!E55+NJ!E108/NJ!E55+NE!E108/NE!E55+UT!E108/UT!E55+ ID!E108/ID!E55+WA!E108/WA!E55+MT!E108/MT!E55+SD!E108/SD!E55+ND!E108/ND!E55+AK!E108/AK!E55</f>
        <v>316.84427167729353</v>
      </c>
      <c r="AJ57" s="34" t="e">
        <f>IL!F108/IL!F55+MI!F108/MI!F55+NY!F108/NY!F55+PA!F108/PA!F55+OH!F108/OH!F55+WI!F108/WI!F55+MN!F108/MN!F55+IN!F108/IN!F55+CO!F108/CO!F55+IA!F108/IA!F55+NJ!F108/NJ!F55+NE!F108/NE!F55+UT!F108/UT!F55+ ID!F108/ID!F55+WA!F108/WA!F55+MT!F108/MT!F55+SD!F108/SD!F55+ND!F108/ND!F55+AK!F108/AK!F55</f>
        <v>#VALUE!</v>
      </c>
      <c r="AK57" s="34" t="e">
        <f t="shared" si="8"/>
        <v>#DIV/0!</v>
      </c>
      <c r="AL57" s="38">
        <f t="shared" si="9"/>
        <v>8.9557398098155261</v>
      </c>
      <c r="AM57" s="34">
        <f t="shared" si="10"/>
        <v>19.747630903830828</v>
      </c>
      <c r="AN57" s="34">
        <f t="shared" si="11"/>
        <v>20.028766707398173</v>
      </c>
      <c r="AO57" s="34" t="e">
        <f t="shared" si="12"/>
        <v>#VALUE!</v>
      </c>
      <c r="AP57" s="34" t="e">
        <f t="shared" si="13"/>
        <v>#DIV/0!</v>
      </c>
      <c r="AQ57" s="34">
        <f t="shared" si="14"/>
        <v>1.6000975535884425</v>
      </c>
      <c r="AR57" s="34">
        <f t="shared" si="15"/>
        <v>0.95238992306826975</v>
      </c>
      <c r="AS57" s="34">
        <f t="shared" si="16"/>
        <v>1.5474152071451672</v>
      </c>
      <c r="AT57" s="34" t="e">
        <f t="shared" si="17"/>
        <v>#VALUE!</v>
      </c>
      <c r="AU57" s="28">
        <f t="shared" si="18"/>
        <v>482.90907236590033</v>
      </c>
      <c r="AV57">
        <f t="shared" si="19"/>
        <v>3662.2741039545508</v>
      </c>
      <c r="AW57">
        <f t="shared" si="20"/>
        <v>17.847459269660622</v>
      </c>
      <c r="AX57">
        <f t="shared" si="21"/>
        <v>10.594837769816897</v>
      </c>
      <c r="AY57" s="55">
        <f t="shared" si="22"/>
        <v>0.76193537219713836</v>
      </c>
      <c r="AZ57" s="55">
        <f t="shared" si="23"/>
        <v>0.45350958063927604</v>
      </c>
    </row>
    <row r="58" spans="1:52">
      <c r="A58">
        <f>IL!A56</f>
        <v>2020</v>
      </c>
      <c r="B58" s="31" t="e">
        <f>MA!B109/MA!B56</f>
        <v>#DIV/0!</v>
      </c>
      <c r="C58" s="31">
        <f>MA!C109/MA!C56</f>
        <v>123.95658263305322</v>
      </c>
      <c r="D58" s="31">
        <f>MA!D109/MA!D56</f>
        <v>68.040629095674959</v>
      </c>
      <c r="E58" s="31">
        <f>MA!E109/MA!E56</f>
        <v>8.6369230769230771</v>
      </c>
      <c r="F58" s="31">
        <f>MA!F109/MA!F56</f>
        <v>0.27590847913862715</v>
      </c>
      <c r="G58" s="33">
        <f>MA!B56</f>
        <v>0</v>
      </c>
      <c r="H58" s="37">
        <f>MA!C56</f>
        <v>14.28</v>
      </c>
      <c r="I58" s="33">
        <f>MA!D56</f>
        <v>15.26</v>
      </c>
      <c r="J58" s="33">
        <f>MA!E56</f>
        <v>32.5</v>
      </c>
      <c r="K58" s="33">
        <f>MA!F56</f>
        <v>14.86</v>
      </c>
      <c r="L58">
        <f>MA!B109+RI!B109+CT!B109+NH!B109+VT!B109+ME!B109</f>
        <v>0</v>
      </c>
      <c r="M58">
        <f>MA!C109+RI!C109+CT!C109+NH!C109+VT!C109+ME!C109</f>
        <v>2963.2</v>
      </c>
      <c r="N58">
        <f>MA!D109+RI!D109+CT!D109+NH!D109+VT!D109+ME!D109</f>
        <v>2864.6</v>
      </c>
      <c r="O58">
        <f>MA!E109+RI!E109+CT!E109+NH!E109+VT!E109+ME!E109</f>
        <v>1183.0999999999999</v>
      </c>
      <c r="P58">
        <f>MA!F109+RI!F109+CT!F109+NH!F109+VT!F109+ME!F109</f>
        <v>42.3</v>
      </c>
      <c r="Q58" s="28" t="e">
        <f>MA!B109/MA!B56+RI!B109/RI!B56+CT!B109/CT!B56+NH!B109/NH!B56+VT!B109/VT!B56+ME!B109/ME!B56</f>
        <v>#DIV/0!</v>
      </c>
      <c r="R58" s="28">
        <f>MA!C109/MA!C56+RI!C109/RI!C56+CT!C109/CT!C56+NH!C109/NH!C56+VT!C109/VT!C56+ME!C109/ME!C56</f>
        <v>207.59367781767216</v>
      </c>
      <c r="S58" s="28">
        <f>MA!D109/MA!D56+RI!D109/RI!D56+CT!D109/CT!D56+NH!D109/NH!D56+VT!D109/VT!D56+ME!D109/ME!D56</f>
        <v>188.12492892336755</v>
      </c>
      <c r="T58" s="28">
        <f>MA!E109/MA!E56+RI!E109/RI!E56+CT!E109/CT!E56+NH!E109/NH!E56+VT!E109/VT!E56+ME!E109/ME!E56</f>
        <v>40.870316901817716</v>
      </c>
      <c r="U58" s="28">
        <f>MA!F109/MA!F56+RI!F109/RI!F56+CT!F109/CT!F56+NH!F109/NH!F56+VT!F109/VT!F56+ME!F109/ME!F56</f>
        <v>2.8944085164974664</v>
      </c>
      <c r="V58" s="34" t="e">
        <f t="shared" si="3"/>
        <v>#DIV/0!</v>
      </c>
      <c r="W58" s="38">
        <f t="shared" si="4"/>
        <v>14.274037779717716</v>
      </c>
      <c r="X58" s="34">
        <f t="shared" si="5"/>
        <v>15.227115387599115</v>
      </c>
      <c r="Y58" s="34">
        <f t="shared" si="6"/>
        <v>28.947659075953514</v>
      </c>
      <c r="Z58" s="34">
        <f t="shared" si="7"/>
        <v>14.614384859255241</v>
      </c>
      <c r="AA58">
        <f>IL!B109+MI!B109+NY!B109+PA!B109+OH!B109+WI!B109+MN!B109+IN!B109+CO!B109+IA!B109+NJ!B109+NE!B109+UT!B109+ ID!B109+WA!B109+MT!B109+SD!B109+ND!B109+AK!B109</f>
        <v>0</v>
      </c>
      <c r="AB58">
        <f>IL!C109+MI!C109+NY!C109+PA!C109+OH!C109+WI!C109+MN!C109+IN!C109+CO!C109+IA!C109+NJ!C109+NE!C109+UT!C109+ ID!C109+WA!C109+MT!C109+SD!C109+ND!C109+AK!C109</f>
        <v>25946.3</v>
      </c>
      <c r="AC58">
        <f>IL!D109+MI!D109+NY!D109+PA!D109+OH!D109+WI!D109+MN!D109+IN!D109+CO!D109+IA!D109+NJ!D109+NE!D109+UT!D109+ ID!D109+WA!D109+MT!D109+SD!D109+ND!D109+AK!D109</f>
        <v>3126.4999999999995</v>
      </c>
      <c r="AD58">
        <f>IL!E109+MI!E109+NY!E109+PA!E109+OH!E109+WI!E109+MN!E109+IN!E109+CO!E109+IA!E109+NJ!E109+NE!E109+UT!E109+ ID!E109+WA!E109+MT!E109+SD!E109+ND!E109+AK!E109</f>
        <v>4895.9000000000005</v>
      </c>
      <c r="AE58" t="e">
        <f>IL!F109+MI!F109+NY!F109+PA!F109+OH!F109+WI!F109+MN!F109+IN!F109+CO!F109+IA!F109+NJ!F109+NE!F109+UT!F109+ ID!F109+WA!F109+MT!F109+SD!F109+ND!F109+AK!F109</f>
        <v>#VALUE!</v>
      </c>
      <c r="AF58" t="e">
        <f>IL!B109/IL!B56+MI!B109/MI!B56+NY!B109/NY!B56+PA!B109/PA!B56+OH!B109/OH!B56+WI!B109/WI!B56+MN!B109/MN!B56+IN!B109/IN!B56+CO!B109/CO!B56+IA!B109/IA!B56+NJ!B109/NJ!B56+NE!B109/NE!B56+UT!B109/UT!B56+ ID!B109/ID!B56+WA!B109/WA!B56+MT!B109/MT!B56+SD!B109/SD!B56+ND!B109/ND!B56+AK!B109/AK!B56</f>
        <v>#DIV/0!</v>
      </c>
      <c r="AG58">
        <f>IL!C109/IL!C56+MI!C109/MI!C56+NY!C109/NY!C56+PA!C109/PA!C56+OH!C109/OH!C56+WI!C109/WI!C56+MN!C109/MN!C56+IN!C109/IN!C56+CO!C109/CO!C56+IA!C109/IA!C56+NJ!C109/NJ!C56+NE!C109/NE!C56+UT!C109/UT!C56+ ID!C109/ID!C56+WA!C109/WA!C56+MT!C109/MT!C56+SD!C109/SD!C56+ND!C109/ND!C56+AK!C109/AK!C56</f>
        <v>2889.9456710483391</v>
      </c>
      <c r="AH58">
        <f>IL!D109/IL!D56+MI!D109/MI!D56+NY!D109/NY!D56+PA!D109/PA!D56+OH!D109/OH!D56+WI!D109/WI!D56+MN!D109/MN!D56+IN!D109/IN!D56+CO!D109/CO!D56+IA!D109/IA!D56+NJ!D109/NJ!D56+NE!D109/NE!D56+UT!D109/UT!D56+ ID!D109/ID!D56+WA!D109/WA!D56+MT!D109/MT!D56+SD!D109/SD!D56+ND!D109/ND!D56+AK!D109/AK!D56</f>
        <v>188.8971867690295</v>
      </c>
      <c r="AI58">
        <f>IL!E109/IL!E56+MI!E109/MI!E56+NY!E109/NY!E56+PA!E109/PA!E56+OH!E109/OH!E56+WI!E109/WI!E56+MN!E109/MN!E56+IN!E109/IN!E56+CO!E109/CO!E56+IA!E109/IA!E56+NJ!E109/NJ!E56+NE!E109/NE!E56+UT!E109/UT!E56+ ID!E109/ID!E56+WA!E109/WA!E56+MT!E109/MT!E56+SD!E109/SD!E56+ND!E109/ND!E56+AK!E109/AK!E56</f>
        <v>274.2455360959778</v>
      </c>
      <c r="AJ58" s="34" t="e">
        <f>IL!F109/IL!F56+MI!F109/MI!F56+NY!F109/NY!F56+PA!F109/PA!F56+OH!F109/OH!F56+WI!F109/WI!F56+MN!F109/MN!F56+IN!F109/IN!F56+CO!F109/CO!F56+IA!F109/IA!F56+NJ!F109/NJ!F56+NE!F109/NE!F56+UT!F109/UT!F56+ ID!F109/ID!F56+WA!F109/WA!F56+MT!F109/MT!F56+SD!F109/SD!F56+ND!F109/ND!F56+AK!F109/AK!F56</f>
        <v>#VALUE!</v>
      </c>
      <c r="AK58" s="34" t="e">
        <f t="shared" si="8"/>
        <v>#DIV/0!</v>
      </c>
      <c r="AL58" s="38">
        <f t="shared" si="9"/>
        <v>8.9781272568310513</v>
      </c>
      <c r="AM58" s="34">
        <f t="shared" si="10"/>
        <v>16.551331724293327</v>
      </c>
      <c r="AN58" s="34">
        <f t="shared" si="11"/>
        <v>17.852250467575818</v>
      </c>
      <c r="AO58" s="34" t="e">
        <f t="shared" si="12"/>
        <v>#VALUE!</v>
      </c>
      <c r="AP58" s="34" t="e">
        <f t="shared" si="13"/>
        <v>#DIV/0!</v>
      </c>
      <c r="AQ58" s="34">
        <f t="shared" si="14"/>
        <v>1.589868061722699</v>
      </c>
      <c r="AR58" s="34">
        <f t="shared" si="15"/>
        <v>0.91999336616819871</v>
      </c>
      <c r="AS58" s="34">
        <f t="shared" si="16"/>
        <v>1.6215131604012476</v>
      </c>
      <c r="AT58" s="34" t="e">
        <f t="shared" si="17"/>
        <v>#VALUE!</v>
      </c>
      <c r="AU58" s="28">
        <f t="shared" si="18"/>
        <v>436.58892364285742</v>
      </c>
      <c r="AV58">
        <f t="shared" si="19"/>
        <v>3353.0883939133464</v>
      </c>
      <c r="AW58">
        <f t="shared" si="20"/>
        <v>16.058355171958329</v>
      </c>
      <c r="AX58">
        <f t="shared" si="21"/>
        <v>10.130570986932904</v>
      </c>
      <c r="AY58" s="55">
        <f t="shared" si="22"/>
        <v>0.93740918200057899</v>
      </c>
      <c r="AZ58" s="55">
        <f t="shared" si="23"/>
        <v>0.54244138214288495</v>
      </c>
    </row>
    <row r="59" spans="1:52">
      <c r="A59">
        <f>IL!A57</f>
        <v>2021</v>
      </c>
      <c r="B59" s="31" t="e">
        <f>MA!B110/MA!B57</f>
        <v>#DIV/0!</v>
      </c>
      <c r="C59" s="31">
        <f>MA!C110/MA!C57</f>
        <v>126.52090032154341</v>
      </c>
      <c r="D59" s="31">
        <f>MA!D110/MA!D57</f>
        <v>71.674796747967491</v>
      </c>
      <c r="E59" s="31">
        <f>MA!E110/MA!E57</f>
        <v>8.0848361696723394</v>
      </c>
      <c r="F59" s="31">
        <f>MA!F110/MA!F57</f>
        <v>0.2130379207498935</v>
      </c>
      <c r="G59" s="33">
        <f>MA!B57</f>
        <v>0</v>
      </c>
      <c r="H59" s="37">
        <f>MA!C57</f>
        <v>15.55</v>
      </c>
      <c r="I59" s="33">
        <f>MA!D57</f>
        <v>18.45</v>
      </c>
      <c r="J59" s="33">
        <f>MA!E57</f>
        <v>39.369999999999997</v>
      </c>
      <c r="K59" s="33">
        <f>MA!F57</f>
        <v>23.47</v>
      </c>
      <c r="L59">
        <f>MA!B110+RI!B110+CT!B110+NH!B110+VT!B110+ME!B110</f>
        <v>0</v>
      </c>
      <c r="M59">
        <f>MA!C110+RI!C110+CT!C110+NH!C110+VT!C110+ME!C110</f>
        <v>3291.2000000000003</v>
      </c>
      <c r="N59">
        <f>MA!D110+RI!D110+CT!D110+NH!D110+VT!D110+ME!D110</f>
        <v>3576.7000000000003</v>
      </c>
      <c r="O59">
        <f>MA!E110+RI!E110+CT!E110+NH!E110+VT!E110+ME!E110</f>
        <v>1400.5</v>
      </c>
      <c r="P59">
        <f>MA!F110+RI!F110+CT!F110+NH!F110+VT!F110+ME!F110</f>
        <v>52.8</v>
      </c>
      <c r="Q59" s="28" t="e">
        <f>MA!B110/MA!B57+RI!B110/RI!B57+CT!B110/CT!B57+NH!B110/NH!B57+VT!B110/VT!B57+ME!B110/ME!B57</f>
        <v>#DIV/0!</v>
      </c>
      <c r="R59" s="28">
        <f>MA!C110/MA!C57+RI!C110/RI!C57+CT!C110/CT!C57+NH!C110/NH!C57+VT!C110/VT!C57+ME!C110/ME!C57</f>
        <v>211.57474332341661</v>
      </c>
      <c r="S59" s="28">
        <f>MA!D110/MA!D57+RI!D110/RI!D57+CT!D110/CT!D57+NH!D110/NH!D57+VT!D110/VT!D57+ME!D110/ME!D57</f>
        <v>194.53356992535291</v>
      </c>
      <c r="T59" s="28">
        <f>MA!E110/MA!E57+RI!E110/RI!E57+CT!E110/CT!E57+NH!E110/NH!E57+VT!E110/VT!E57+ME!E110/ME!E57</f>
        <v>40.116693411104627</v>
      </c>
      <c r="U59" s="28">
        <f>MA!F110/MA!F57+RI!F110/RI!F57+CT!F110/CT!F57+NH!F110/NH!F57+VT!F110/VT!F57+ME!F110/ME!F57</f>
        <v>2.2845092801288258</v>
      </c>
      <c r="V59" s="34" t="e">
        <f t="shared" si="3"/>
        <v>#DIV/0!</v>
      </c>
      <c r="W59" s="38">
        <f t="shared" si="4"/>
        <v>15.555731975857903</v>
      </c>
      <c r="X59" s="34">
        <f t="shared" si="5"/>
        <v>18.386029729328794</v>
      </c>
      <c r="Y59" s="34">
        <f t="shared" si="6"/>
        <v>34.910653917761081</v>
      </c>
      <c r="Z59" s="34">
        <f t="shared" si="7"/>
        <v>23.112184511249851</v>
      </c>
      <c r="AA59">
        <f>IL!B110+MI!B110+NY!B110+PA!B110+OH!B110+WI!B110+MN!B110+IN!B110+CO!B110+IA!B110+NJ!B110+NE!B110+UT!B110+ ID!B110+WA!B110+MT!B110+SD!B110+ND!B110+AK!B110</f>
        <v>0</v>
      </c>
      <c r="AB59">
        <f>IL!C110+MI!C110+NY!C110+PA!C110+OH!C110+WI!C110+MN!C110+IN!C110+CO!C110+IA!C110+NJ!C110+NE!C110+UT!C110+ ID!C110+WA!C110+MT!C110+SD!C110+ND!C110+AK!C110</f>
        <v>29659.599999999999</v>
      </c>
      <c r="AC59">
        <f>IL!D110+MI!D110+NY!D110+PA!D110+OH!D110+WI!D110+MN!D110+IN!D110+CO!D110+IA!D110+NJ!D110+NE!D110+UT!D110+ ID!D110+WA!D110+MT!D110+SD!D110+ND!D110+AK!D110</f>
        <v>4692.0999999999985</v>
      </c>
      <c r="AD59">
        <f>IL!E110+MI!E110+NY!E110+PA!E110+OH!E110+WI!E110+MN!E110+IN!E110+CO!E110+IA!E110+NJ!E110+NE!E110+UT!E110+ ID!E110+WA!E110+MT!E110+SD!E110+ND!E110+AK!E110</f>
        <v>6492.1</v>
      </c>
      <c r="AE59" t="e">
        <f>IL!F110+MI!F110+NY!F110+PA!F110+OH!F110+WI!F110+MN!F110+IN!F110+CO!F110+IA!F110+NJ!F110+NE!F110+UT!F110+ ID!F110+WA!F110+MT!F110+SD!F110+ND!F110+AK!F110</f>
        <v>#VALUE!</v>
      </c>
      <c r="AF59" t="e">
        <f>IL!B110/IL!B57+MI!B110/MI!B57+NY!B110/NY!B57+PA!B110/PA!B57+OH!B110/OH!B57+WI!B110/WI!B57+MN!B110/MN!B57+IN!B110/IN!B57+CO!B110/CO!B57+IA!B110/IA!B57+NJ!B110/NJ!B57+NE!B110/NE!B57+UT!B110/UT!B57+ ID!B110/ID!B57+WA!B110/WA!B57+MT!B110/MT!B57+SD!B110/SD!B57+ND!B110/ND!B57+AK!B110/AK!B57</f>
        <v>#DIV/0!</v>
      </c>
      <c r="AG59">
        <f>IL!C110/IL!C57+MI!C110/MI!C57+NY!C110/NY!C57+PA!C110/PA!C57+OH!C110/OH!C57+WI!C110/WI!C57+MN!C110/MN!C57+IN!C110/IN!C57+CO!C110/CO!C57+IA!C110/IA!C57+NJ!C110/NJ!C57+NE!C110/NE!C57+UT!C110/UT!C57+ ID!C110/ID!C57+WA!C110/WA!C57+MT!C110/MT!C57+SD!C110/SD!C57+ND!C110/ND!C57+AK!C110/AK!C57</f>
        <v>2878.7997162448542</v>
      </c>
      <c r="AH59">
        <f>IL!D110/IL!D57+MI!D110/MI!D57+NY!D110/NY!D57+PA!D110/PA!D57+OH!D110/OH!D57+WI!D110/WI!D57+MN!D110/MN!D57+IN!D110/IN!D57+CO!D110/CO!D57+IA!D110/IA!D57+NJ!D110/NJ!D57+NE!D110/NE!D57+UT!D110/UT!D57+ ID!D110/ID!D57+WA!D110/WA!D57+MT!D110/MT!D57+SD!D110/SD!D57+ND!D110/ND!D57+AK!D110/AK!D57</f>
        <v>238.06825510486172</v>
      </c>
      <c r="AI59">
        <f>IL!E110/IL!E57+MI!E110/MI!E57+NY!E110/NY!E57+PA!E110/PA!E57+OH!E110/OH!E57+WI!E110/WI!E57+MN!E110/MN!E57+IN!E110/IN!E57+CO!E110/CO!E57+IA!E110/IA!E57+NJ!E110/NJ!E57+NE!E110/NE!E57+UT!E110/UT!E57+ ID!E110/ID!E57+WA!E110/WA!E57+MT!E110/MT!E57+SD!E110/SD!E57+ND!E110/ND!E57+AK!E110/AK!E57</f>
        <v>271.04424460323145</v>
      </c>
      <c r="AJ59" s="34" t="e">
        <f>IL!F110/IL!F57+MI!F110/MI!F57+NY!F110/NY!F57+PA!F110/PA!F57+OH!F110/OH!F57+WI!F110/WI!F57+MN!F110/MN!F57+IN!F110/IN!F57+CO!F110/CO!F57+IA!F110/IA!F57+NJ!F110/NJ!F57+NE!F110/NE!F57+UT!F110/UT!F57+ ID!F110/ID!F57+WA!F110/WA!F57+MT!F110/MT!F57+SD!F110/SD!F57+ND!F110/ND!F57+AK!F110/AK!F57</f>
        <v>#VALUE!</v>
      </c>
      <c r="AK59" s="34" t="e">
        <f t="shared" si="8"/>
        <v>#DIV/0!</v>
      </c>
      <c r="AL59" s="38">
        <f t="shared" si="9"/>
        <v>10.30276605650371</v>
      </c>
      <c r="AM59" s="34">
        <f t="shared" si="10"/>
        <v>19.709053598655029</v>
      </c>
      <c r="AN59" s="34">
        <f t="shared" si="11"/>
        <v>23.95217802725703</v>
      </c>
      <c r="AO59" s="34" t="e">
        <f t="shared" si="12"/>
        <v>#VALUE!</v>
      </c>
      <c r="AP59" s="34" t="e">
        <f t="shared" si="13"/>
        <v>#DIV/0!</v>
      </c>
      <c r="AQ59" s="34">
        <f t="shared" si="14"/>
        <v>1.5098597687791049</v>
      </c>
      <c r="AR59" s="34">
        <f t="shared" si="15"/>
        <v>0.93287227807749629</v>
      </c>
      <c r="AS59" s="34">
        <f t="shared" si="16"/>
        <v>1.4575147979458718</v>
      </c>
      <c r="AT59" s="34" t="e">
        <f t="shared" si="17"/>
        <v>#VALUE!</v>
      </c>
      <c r="AU59" s="28">
        <f t="shared" si="18"/>
        <v>446.22500665987411</v>
      </c>
      <c r="AV59">
        <f t="shared" si="19"/>
        <v>3387.9122159529475</v>
      </c>
      <c r="AW59">
        <f t="shared" si="20"/>
        <v>18.529665250926694</v>
      </c>
      <c r="AX59">
        <f t="shared" si="21"/>
        <v>12.055743300453701</v>
      </c>
      <c r="AY59" s="55">
        <f t="shared" si="22"/>
        <v>0.84606259235205672</v>
      </c>
      <c r="AZ59" s="55">
        <f t="shared" si="23"/>
        <v>0.52274280979208376</v>
      </c>
    </row>
  </sheetData>
  <mergeCells count="9">
    <mergeCell ref="AP6:AT6"/>
    <mergeCell ref="AF6:AJ6"/>
    <mergeCell ref="AK6:AO6"/>
    <mergeCell ref="B6:F6"/>
    <mergeCell ref="G6:K6"/>
    <mergeCell ref="L6:P6"/>
    <mergeCell ref="Q6:U6"/>
    <mergeCell ref="V6:Z6"/>
    <mergeCell ref="AA6:A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CBF3-1CA6-4E1B-835B-610F86A798AE}">
  <dimension ref="A1:K110"/>
  <sheetViews>
    <sheetView workbookViewId="0"/>
  </sheetViews>
  <sheetFormatPr defaultRowHeight="15"/>
  <sheetData>
    <row r="1" spans="1:11" ht="21">
      <c r="A1" s="27" t="s">
        <v>271</v>
      </c>
    </row>
    <row r="2" spans="1:11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14"/>
      <c r="J2" s="115" t="s">
        <v>245</v>
      </c>
      <c r="K2" s="115" t="s">
        <v>246</v>
      </c>
    </row>
    <row r="3" spans="1:11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47" t="s">
        <v>250</v>
      </c>
      <c r="I3" s="115" t="s">
        <v>251</v>
      </c>
      <c r="J3" s="104"/>
      <c r="K3" s="104"/>
    </row>
    <row r="4" spans="1:11" ht="15" customHeight="1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47" t="s">
        <v>254</v>
      </c>
      <c r="I4" s="105"/>
      <c r="J4" s="105"/>
      <c r="K4" s="105"/>
    </row>
    <row r="5" spans="1:11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2"/>
    </row>
    <row r="6" spans="1:11">
      <c r="A6" s="16">
        <v>1970</v>
      </c>
      <c r="B6" s="16">
        <v>1.08</v>
      </c>
      <c r="C6" s="16">
        <v>0.84</v>
      </c>
      <c r="D6" s="16">
        <v>1.19</v>
      </c>
      <c r="E6" s="16">
        <v>1.75</v>
      </c>
      <c r="F6" s="16">
        <v>1.39</v>
      </c>
      <c r="G6" s="16">
        <v>1.68</v>
      </c>
      <c r="H6" s="16">
        <v>0.61</v>
      </c>
      <c r="I6" s="16">
        <v>1.05</v>
      </c>
      <c r="J6" s="16">
        <v>6.21</v>
      </c>
      <c r="K6" s="16">
        <v>1.83</v>
      </c>
    </row>
    <row r="7" spans="1:11">
      <c r="A7" s="17">
        <v>1971</v>
      </c>
      <c r="B7" s="17">
        <v>1.03</v>
      </c>
      <c r="C7" s="17">
        <v>0.91</v>
      </c>
      <c r="D7" s="17">
        <v>1.29</v>
      </c>
      <c r="E7" s="17">
        <v>1.68</v>
      </c>
      <c r="F7" s="17">
        <v>1.39</v>
      </c>
      <c r="G7" s="17">
        <v>1.62</v>
      </c>
      <c r="H7" s="17">
        <v>0.64</v>
      </c>
      <c r="I7" s="17">
        <v>1.0900000000000001</v>
      </c>
      <c r="J7" s="17">
        <v>6.52</v>
      </c>
      <c r="K7" s="17">
        <v>1.95</v>
      </c>
    </row>
    <row r="8" spans="1:11">
      <c r="A8" s="17">
        <v>1972</v>
      </c>
      <c r="B8" s="17">
        <v>1.1000000000000001</v>
      </c>
      <c r="C8" s="17">
        <v>0.98</v>
      </c>
      <c r="D8" s="17">
        <v>1.3</v>
      </c>
      <c r="E8" s="17">
        <v>1.78</v>
      </c>
      <c r="F8" s="17">
        <v>1.4</v>
      </c>
      <c r="G8" s="17">
        <v>1.7</v>
      </c>
      <c r="H8" s="17">
        <v>0.64</v>
      </c>
      <c r="I8" s="17">
        <v>1.1599999999999999</v>
      </c>
      <c r="J8" s="17">
        <v>6.92</v>
      </c>
      <c r="K8" s="17">
        <v>1.99</v>
      </c>
    </row>
    <row r="9" spans="1:11">
      <c r="A9" s="17">
        <v>1973</v>
      </c>
      <c r="B9" s="17">
        <v>1.1599999999999999</v>
      </c>
      <c r="C9" s="17">
        <v>1.03</v>
      </c>
      <c r="D9" s="17">
        <v>1.41</v>
      </c>
      <c r="E9" s="17">
        <v>3.1</v>
      </c>
      <c r="F9" s="17">
        <v>1.73</v>
      </c>
      <c r="G9" s="17">
        <v>2.78</v>
      </c>
      <c r="H9" s="17">
        <v>0.74</v>
      </c>
      <c r="I9" s="17">
        <v>1.5</v>
      </c>
      <c r="J9" s="17">
        <v>6.6</v>
      </c>
      <c r="K9" s="17">
        <v>2.4</v>
      </c>
    </row>
    <row r="10" spans="1:11">
      <c r="A10" s="17">
        <v>1974</v>
      </c>
      <c r="B10" s="17">
        <v>1.52</v>
      </c>
      <c r="C10" s="17">
        <v>1.1299999999999999</v>
      </c>
      <c r="D10" s="17">
        <v>2.4300000000000002</v>
      </c>
      <c r="E10" s="17">
        <v>3.33</v>
      </c>
      <c r="F10" s="17">
        <v>2.63</v>
      </c>
      <c r="G10" s="17">
        <v>3.17</v>
      </c>
      <c r="H10" s="17">
        <v>1.1399999999999999</v>
      </c>
      <c r="I10" s="17">
        <v>1.63</v>
      </c>
      <c r="J10" s="17">
        <v>7.22</v>
      </c>
      <c r="K10" s="17">
        <v>2.68</v>
      </c>
    </row>
    <row r="11" spans="1:11">
      <c r="A11" s="17">
        <v>1975</v>
      </c>
      <c r="B11" s="17">
        <v>2.16</v>
      </c>
      <c r="C11" s="17">
        <v>1.29</v>
      </c>
      <c r="D11" s="17">
        <v>2.62</v>
      </c>
      <c r="E11" s="17">
        <v>3.57</v>
      </c>
      <c r="F11" s="17">
        <v>2.74</v>
      </c>
      <c r="G11" s="17">
        <v>3.4</v>
      </c>
      <c r="H11" s="17">
        <v>1.2</v>
      </c>
      <c r="I11" s="17">
        <v>1.78</v>
      </c>
      <c r="J11" s="17">
        <v>8.1300000000000008</v>
      </c>
      <c r="K11" s="17">
        <v>2.96</v>
      </c>
    </row>
    <row r="12" spans="1:11">
      <c r="A12" s="17">
        <v>1976</v>
      </c>
      <c r="B12" s="17">
        <v>2.2200000000000002</v>
      </c>
      <c r="C12" s="17">
        <v>1.37</v>
      </c>
      <c r="D12" s="17">
        <v>2.86</v>
      </c>
      <c r="E12" s="17">
        <v>4.18</v>
      </c>
      <c r="F12" s="17">
        <v>3.04</v>
      </c>
      <c r="G12" s="17">
        <v>3.91</v>
      </c>
      <c r="H12" s="17">
        <v>1.28</v>
      </c>
      <c r="I12" s="17">
        <v>1.97</v>
      </c>
      <c r="J12" s="17">
        <v>9.32</v>
      </c>
      <c r="K12" s="17">
        <v>3.31</v>
      </c>
    </row>
    <row r="13" spans="1:11">
      <c r="A13" s="17">
        <v>1977</v>
      </c>
      <c r="B13" s="17">
        <v>2.57</v>
      </c>
      <c r="C13" s="17">
        <v>1.8</v>
      </c>
      <c r="D13" s="17">
        <v>3.22</v>
      </c>
      <c r="E13" s="17">
        <v>4.5999999999999996</v>
      </c>
      <c r="F13" s="17">
        <v>3.48</v>
      </c>
      <c r="G13" s="17">
        <v>4.32</v>
      </c>
      <c r="H13" s="17">
        <v>1.45</v>
      </c>
      <c r="I13" s="17">
        <v>2.36</v>
      </c>
      <c r="J13" s="17">
        <v>10.199999999999999</v>
      </c>
      <c r="K13" s="17">
        <v>3.89</v>
      </c>
    </row>
    <row r="14" spans="1:11">
      <c r="A14" s="17">
        <v>1978</v>
      </c>
      <c r="B14" s="17">
        <v>3.42</v>
      </c>
      <c r="C14" s="17">
        <v>1.97</v>
      </c>
      <c r="D14" s="17">
        <v>3.3</v>
      </c>
      <c r="E14" s="17">
        <v>3.87</v>
      </c>
      <c r="F14" s="17">
        <v>3.69</v>
      </c>
      <c r="G14" s="17">
        <v>3.79</v>
      </c>
      <c r="H14" s="17">
        <v>1.53</v>
      </c>
      <c r="I14" s="17">
        <v>2.4</v>
      </c>
      <c r="J14" s="17">
        <v>10.81</v>
      </c>
      <c r="K14" s="17">
        <v>4.2699999999999996</v>
      </c>
    </row>
    <row r="15" spans="1:11">
      <c r="A15" s="17">
        <v>1979</v>
      </c>
      <c r="B15" s="17">
        <v>3.68</v>
      </c>
      <c r="C15" s="17">
        <v>2.31</v>
      </c>
      <c r="D15" s="17">
        <v>4.91</v>
      </c>
      <c r="E15" s="17">
        <v>6.17</v>
      </c>
      <c r="F15" s="17">
        <v>5.09</v>
      </c>
      <c r="G15" s="17">
        <v>5.77</v>
      </c>
      <c r="H15" s="17">
        <v>2.2000000000000002</v>
      </c>
      <c r="I15" s="17">
        <v>2.8</v>
      </c>
      <c r="J15" s="17">
        <v>11.52</v>
      </c>
      <c r="K15" s="17">
        <v>4.74</v>
      </c>
    </row>
    <row r="16" spans="1:11">
      <c r="A16" s="17">
        <v>1980</v>
      </c>
      <c r="B16" s="17">
        <v>3.6</v>
      </c>
      <c r="C16" s="17">
        <v>2.78</v>
      </c>
      <c r="D16" s="17">
        <v>6.85</v>
      </c>
      <c r="E16" s="17">
        <v>6.82</v>
      </c>
      <c r="F16" s="17">
        <v>7.55</v>
      </c>
      <c r="G16" s="17">
        <v>6.84</v>
      </c>
      <c r="H16" s="17">
        <v>3.06</v>
      </c>
      <c r="I16" s="17">
        <v>3.36</v>
      </c>
      <c r="J16" s="17">
        <v>13.22</v>
      </c>
      <c r="K16" s="17">
        <v>5.81</v>
      </c>
    </row>
    <row r="17" spans="1:11">
      <c r="A17" s="17">
        <v>1981</v>
      </c>
      <c r="B17" s="17">
        <v>3.75</v>
      </c>
      <c r="C17" s="17">
        <v>3.52</v>
      </c>
      <c r="D17" s="17">
        <v>8.1199999999999992</v>
      </c>
      <c r="E17" s="17">
        <v>7.08</v>
      </c>
      <c r="F17" s="17">
        <v>9.24</v>
      </c>
      <c r="G17" s="17">
        <v>7.42</v>
      </c>
      <c r="H17" s="17">
        <v>3.77</v>
      </c>
      <c r="I17" s="17">
        <v>4.12</v>
      </c>
      <c r="J17" s="17">
        <v>15.07</v>
      </c>
      <c r="K17" s="17">
        <v>7.07</v>
      </c>
    </row>
    <row r="18" spans="1:11">
      <c r="A18" s="17">
        <v>1982</v>
      </c>
      <c r="B18" s="17">
        <v>4.26</v>
      </c>
      <c r="C18" s="17">
        <v>4.24</v>
      </c>
      <c r="D18" s="17">
        <v>7.84</v>
      </c>
      <c r="E18" s="17">
        <v>7.67</v>
      </c>
      <c r="F18" s="17">
        <v>9.24</v>
      </c>
      <c r="G18" s="17">
        <v>7.74</v>
      </c>
      <c r="H18" s="17">
        <v>3.66</v>
      </c>
      <c r="I18" s="17">
        <v>4.71</v>
      </c>
      <c r="J18" s="17">
        <v>14.34</v>
      </c>
      <c r="K18" s="17">
        <v>7.12</v>
      </c>
    </row>
    <row r="19" spans="1:11">
      <c r="A19" s="17">
        <v>1983</v>
      </c>
      <c r="B19" s="17">
        <v>4.2300000000000004</v>
      </c>
      <c r="C19" s="17">
        <v>5.05</v>
      </c>
      <c r="D19" s="17">
        <v>7.2</v>
      </c>
      <c r="E19" s="17">
        <v>7.46</v>
      </c>
      <c r="F19" s="17">
        <v>7.7</v>
      </c>
      <c r="G19" s="17">
        <v>7.42</v>
      </c>
      <c r="H19" s="17">
        <v>3.54</v>
      </c>
      <c r="I19" s="17">
        <v>5.39</v>
      </c>
      <c r="J19" s="17">
        <v>17.88</v>
      </c>
      <c r="K19" s="17">
        <v>8.89</v>
      </c>
    </row>
    <row r="20" spans="1:11">
      <c r="A20" s="17">
        <v>1984</v>
      </c>
      <c r="B20" s="17">
        <v>4.09</v>
      </c>
      <c r="C20" s="17">
        <v>5.18</v>
      </c>
      <c r="D20" s="17">
        <v>6.89</v>
      </c>
      <c r="E20" s="17">
        <v>7.18</v>
      </c>
      <c r="F20" s="17">
        <v>7.89</v>
      </c>
      <c r="G20" s="17">
        <v>7.13</v>
      </c>
      <c r="H20" s="17">
        <v>3.6</v>
      </c>
      <c r="I20" s="17">
        <v>5.33</v>
      </c>
      <c r="J20" s="17">
        <v>17.350000000000001</v>
      </c>
      <c r="K20" s="17">
        <v>8.75</v>
      </c>
    </row>
    <row r="21" spans="1:11">
      <c r="A21" s="17">
        <v>1985</v>
      </c>
      <c r="B21" s="17">
        <v>2.76</v>
      </c>
      <c r="C21" s="17">
        <v>5.0999999999999996</v>
      </c>
      <c r="D21" s="17">
        <v>7.92</v>
      </c>
      <c r="E21" s="17">
        <v>7.12</v>
      </c>
      <c r="F21" s="17">
        <v>7.81</v>
      </c>
      <c r="G21" s="17">
        <v>7.4</v>
      </c>
      <c r="H21" s="17">
        <v>3.46</v>
      </c>
      <c r="I21" s="17">
        <v>5.34</v>
      </c>
      <c r="J21" s="17">
        <v>17.3</v>
      </c>
      <c r="K21" s="17">
        <v>8.7200000000000006</v>
      </c>
    </row>
    <row r="22" spans="1:11">
      <c r="A22" s="17">
        <v>1986</v>
      </c>
      <c r="B22" s="17">
        <v>2.4</v>
      </c>
      <c r="C22" s="17">
        <v>4.62</v>
      </c>
      <c r="D22" s="17">
        <v>4.88</v>
      </c>
      <c r="E22" s="17">
        <v>5.35</v>
      </c>
      <c r="F22" s="17">
        <v>6.29</v>
      </c>
      <c r="G22" s="17">
        <v>5.22</v>
      </c>
      <c r="H22" s="17">
        <v>2.78</v>
      </c>
      <c r="I22" s="17">
        <v>4.6399999999999997</v>
      </c>
      <c r="J22" s="17">
        <v>17.27</v>
      </c>
      <c r="K22" s="17">
        <v>8.52</v>
      </c>
    </row>
    <row r="23" spans="1:11">
      <c r="A23" s="17">
        <v>1987</v>
      </c>
      <c r="B23" s="17">
        <v>2.4300000000000002</v>
      </c>
      <c r="C23" s="17">
        <v>4.43</v>
      </c>
      <c r="D23" s="17">
        <v>4.5</v>
      </c>
      <c r="E23" s="17">
        <v>5.35</v>
      </c>
      <c r="F23" s="17">
        <v>6.38</v>
      </c>
      <c r="G23" s="17">
        <v>5.19</v>
      </c>
      <c r="H23" s="17">
        <v>2.65</v>
      </c>
      <c r="I23" s="17">
        <v>4.5</v>
      </c>
      <c r="J23" s="17">
        <v>17.52</v>
      </c>
      <c r="K23" s="17">
        <v>8.6999999999999993</v>
      </c>
    </row>
    <row r="24" spans="1:11">
      <c r="A24" s="17">
        <v>1988</v>
      </c>
      <c r="B24" s="17">
        <v>2.4900000000000002</v>
      </c>
      <c r="C24" s="17">
        <v>4.53</v>
      </c>
      <c r="D24" s="17">
        <v>4.2699999999999996</v>
      </c>
      <c r="E24" s="17">
        <v>5.48</v>
      </c>
      <c r="F24" s="17">
        <v>6.26</v>
      </c>
      <c r="G24" s="17">
        <v>5.26</v>
      </c>
      <c r="H24" s="17">
        <v>2.67</v>
      </c>
      <c r="I24" s="17">
        <v>4.58</v>
      </c>
      <c r="J24" s="17">
        <v>17.420000000000002</v>
      </c>
      <c r="K24" s="17">
        <v>8.64</v>
      </c>
    </row>
    <row r="25" spans="1:11">
      <c r="A25" s="17">
        <v>1989</v>
      </c>
      <c r="B25" s="17">
        <v>2.42</v>
      </c>
      <c r="C25" s="17">
        <v>4.53</v>
      </c>
      <c r="D25" s="17">
        <v>5.37</v>
      </c>
      <c r="E25" s="17">
        <v>7.82</v>
      </c>
      <c r="F25" s="17">
        <v>6.78</v>
      </c>
      <c r="G25" s="17">
        <v>7.2</v>
      </c>
      <c r="H25" s="17">
        <v>2.95</v>
      </c>
      <c r="I25" s="17">
        <v>4.8499999999999996</v>
      </c>
      <c r="J25" s="17">
        <v>18.05</v>
      </c>
      <c r="K25" s="17">
        <v>8.89</v>
      </c>
    </row>
    <row r="26" spans="1:11">
      <c r="A26" s="17">
        <v>1990</v>
      </c>
      <c r="B26" s="17">
        <v>2.42</v>
      </c>
      <c r="C26" s="17">
        <v>4.68</v>
      </c>
      <c r="D26" s="17">
        <v>6.74</v>
      </c>
      <c r="E26" s="17">
        <v>7.79</v>
      </c>
      <c r="F26" s="17">
        <v>8.2799999999999994</v>
      </c>
      <c r="G26" s="17">
        <v>7.57</v>
      </c>
      <c r="H26" s="17">
        <v>3.56</v>
      </c>
      <c r="I26" s="17">
        <v>4.97</v>
      </c>
      <c r="J26" s="17">
        <v>18.25</v>
      </c>
      <c r="K26" s="17">
        <v>9.33</v>
      </c>
    </row>
    <row r="27" spans="1:11">
      <c r="A27" s="17">
        <v>1991</v>
      </c>
      <c r="B27" s="17">
        <v>2.36</v>
      </c>
      <c r="C27" s="17">
        <v>4.71</v>
      </c>
      <c r="D27" s="17">
        <v>6.25</v>
      </c>
      <c r="E27" s="17">
        <v>6.92</v>
      </c>
      <c r="F27" s="17">
        <v>7.52</v>
      </c>
      <c r="G27" s="17">
        <v>6.81</v>
      </c>
      <c r="H27" s="17">
        <v>3.41</v>
      </c>
      <c r="I27" s="17">
        <v>4.93</v>
      </c>
      <c r="J27" s="17">
        <v>17.86</v>
      </c>
      <c r="K27" s="17">
        <v>9.07</v>
      </c>
    </row>
    <row r="28" spans="1:11">
      <c r="A28" s="17">
        <v>1992</v>
      </c>
      <c r="B28" s="17">
        <v>2.39</v>
      </c>
      <c r="C28" s="17">
        <v>4.92</v>
      </c>
      <c r="D28" s="17">
        <v>5.51</v>
      </c>
      <c r="E28" s="17">
        <v>6.65</v>
      </c>
      <c r="F28" s="17">
        <v>7.13</v>
      </c>
      <c r="G28" s="17">
        <v>6.5</v>
      </c>
      <c r="H28" s="17">
        <v>3.12</v>
      </c>
      <c r="I28" s="17">
        <v>5.07</v>
      </c>
      <c r="J28" s="17">
        <v>18.38</v>
      </c>
      <c r="K28" s="17">
        <v>9.3000000000000007</v>
      </c>
    </row>
    <row r="29" spans="1:11">
      <c r="A29" s="17">
        <v>1993</v>
      </c>
      <c r="B29" s="17">
        <v>2.44</v>
      </c>
      <c r="C29" s="17">
        <v>5.09</v>
      </c>
      <c r="D29" s="17">
        <v>5.65</v>
      </c>
      <c r="E29" s="17">
        <v>6.45</v>
      </c>
      <c r="F29" s="17">
        <v>6.28</v>
      </c>
      <c r="G29" s="17">
        <v>6.32</v>
      </c>
      <c r="H29" s="17">
        <v>3.05</v>
      </c>
      <c r="I29" s="17">
        <v>5.18</v>
      </c>
      <c r="J29" s="17">
        <v>18.309999999999999</v>
      </c>
      <c r="K29" s="17">
        <v>9.2899999999999991</v>
      </c>
    </row>
    <row r="30" spans="1:11">
      <c r="A30" s="17">
        <v>1994</v>
      </c>
      <c r="B30" s="17">
        <v>2.4700000000000002</v>
      </c>
      <c r="C30" s="17">
        <v>5.09</v>
      </c>
      <c r="D30" s="17">
        <v>5.57</v>
      </c>
      <c r="E30" s="17">
        <v>6.42</v>
      </c>
      <c r="F30" s="17">
        <v>6</v>
      </c>
      <c r="G30" s="17">
        <v>6.28</v>
      </c>
      <c r="H30" s="17">
        <v>2.96</v>
      </c>
      <c r="I30" s="17">
        <v>5.17</v>
      </c>
      <c r="J30" s="17">
        <v>18.48</v>
      </c>
      <c r="K30" s="17">
        <v>9.61</v>
      </c>
    </row>
    <row r="31" spans="1:11">
      <c r="A31" s="17">
        <v>1995</v>
      </c>
      <c r="B31" s="17">
        <v>2.44</v>
      </c>
      <c r="C31" s="17">
        <v>4.9400000000000004</v>
      </c>
      <c r="D31" s="17">
        <v>5.92</v>
      </c>
      <c r="E31" s="17">
        <v>6.45</v>
      </c>
      <c r="F31" s="17">
        <v>4.97</v>
      </c>
      <c r="G31" s="17">
        <v>6.4</v>
      </c>
      <c r="H31" s="17">
        <v>2.9</v>
      </c>
      <c r="I31" s="17">
        <v>5.05</v>
      </c>
      <c r="J31" s="17">
        <v>18.68</v>
      </c>
      <c r="K31" s="17">
        <v>9.66</v>
      </c>
    </row>
    <row r="32" spans="1:11">
      <c r="A32" s="17">
        <v>1996</v>
      </c>
      <c r="B32" s="17">
        <v>2.35</v>
      </c>
      <c r="C32" s="17">
        <v>4.84</v>
      </c>
      <c r="D32" s="17">
        <v>6.92</v>
      </c>
      <c r="E32" s="17">
        <v>8.11</v>
      </c>
      <c r="F32" s="17">
        <v>6</v>
      </c>
      <c r="G32" s="17">
        <v>7.99</v>
      </c>
      <c r="H32" s="17">
        <v>3.32</v>
      </c>
      <c r="I32" s="17">
        <v>5.21</v>
      </c>
      <c r="J32" s="17">
        <v>18.440000000000001</v>
      </c>
      <c r="K32" s="17">
        <v>9.36</v>
      </c>
    </row>
    <row r="33" spans="1:11">
      <c r="A33" s="17">
        <v>1997</v>
      </c>
      <c r="B33" s="17">
        <v>2.4</v>
      </c>
      <c r="C33" s="17">
        <v>5.7</v>
      </c>
      <c r="D33" s="17">
        <v>6.9</v>
      </c>
      <c r="E33" s="17">
        <v>8.23</v>
      </c>
      <c r="F33" s="17">
        <v>5.62</v>
      </c>
      <c r="G33" s="17">
        <v>8.1</v>
      </c>
      <c r="H33" s="17">
        <v>3.31</v>
      </c>
      <c r="I33" s="17">
        <v>5.91</v>
      </c>
      <c r="J33" s="17">
        <v>18.71</v>
      </c>
      <c r="K33" s="17">
        <v>10.199999999999999</v>
      </c>
    </row>
    <row r="34" spans="1:11">
      <c r="A34" s="17">
        <v>1998</v>
      </c>
      <c r="B34" s="17">
        <v>2.4300000000000002</v>
      </c>
      <c r="C34" s="17">
        <v>5.12</v>
      </c>
      <c r="D34" s="17">
        <v>5.8</v>
      </c>
      <c r="E34" s="17">
        <v>6.07</v>
      </c>
      <c r="F34" s="17">
        <v>4.3099999999999996</v>
      </c>
      <c r="G34" s="17">
        <v>6.05</v>
      </c>
      <c r="H34" s="17">
        <v>2.87</v>
      </c>
      <c r="I34" s="17">
        <v>5.22</v>
      </c>
      <c r="J34" s="17">
        <v>18.920000000000002</v>
      </c>
      <c r="K34" s="17">
        <v>10.18</v>
      </c>
    </row>
    <row r="35" spans="1:11">
      <c r="A35" s="17">
        <v>1999</v>
      </c>
      <c r="B35" s="17"/>
      <c r="C35" s="17">
        <v>5.07</v>
      </c>
      <c r="D35" s="17">
        <v>6.24</v>
      </c>
      <c r="E35" s="17">
        <v>6.5</v>
      </c>
      <c r="F35" s="17">
        <v>4.88</v>
      </c>
      <c r="G35" s="17">
        <v>6.48</v>
      </c>
      <c r="H35" s="17">
        <v>2.94</v>
      </c>
      <c r="I35" s="17">
        <v>5.25</v>
      </c>
      <c r="J35" s="17">
        <v>19.11</v>
      </c>
      <c r="K35" s="17">
        <v>10.18</v>
      </c>
    </row>
    <row r="36" spans="1:11">
      <c r="A36" s="17">
        <v>2000</v>
      </c>
      <c r="B36" s="17"/>
      <c r="C36" s="17">
        <v>6.4</v>
      </c>
      <c r="D36" s="17">
        <v>9.0299999999999994</v>
      </c>
      <c r="E36" s="17">
        <v>9.43</v>
      </c>
      <c r="F36" s="17">
        <v>9.18</v>
      </c>
      <c r="G36" s="17">
        <v>9.39</v>
      </c>
      <c r="H36" s="17">
        <v>4.41</v>
      </c>
      <c r="I36" s="17">
        <v>6.83</v>
      </c>
      <c r="J36" s="17">
        <v>19.13</v>
      </c>
      <c r="K36" s="17">
        <v>11.2</v>
      </c>
    </row>
    <row r="37" spans="1:11">
      <c r="A37" s="17">
        <v>2001</v>
      </c>
      <c r="B37" s="17">
        <v>2.25</v>
      </c>
      <c r="C37" s="17">
        <v>8.57</v>
      </c>
      <c r="D37" s="17">
        <v>8.81</v>
      </c>
      <c r="E37" s="17">
        <v>10.28</v>
      </c>
      <c r="F37" s="17">
        <v>9.19</v>
      </c>
      <c r="G37" s="17">
        <v>10.17</v>
      </c>
      <c r="H37" s="17">
        <v>4.22</v>
      </c>
      <c r="I37" s="17">
        <v>8.7100000000000009</v>
      </c>
      <c r="J37" s="17">
        <v>19.059999999999999</v>
      </c>
      <c r="K37" s="17">
        <v>12.29</v>
      </c>
    </row>
    <row r="38" spans="1:11">
      <c r="A38" s="17">
        <v>2002</v>
      </c>
      <c r="B38" s="17">
        <v>2.41</v>
      </c>
      <c r="C38" s="17">
        <v>6.13</v>
      </c>
      <c r="D38" s="17">
        <v>7.88</v>
      </c>
      <c r="E38" s="17">
        <v>8.48</v>
      </c>
      <c r="F38" s="17">
        <v>8.4499999999999993</v>
      </c>
      <c r="G38" s="17">
        <v>8.4600000000000009</v>
      </c>
      <c r="H38" s="17">
        <v>3.82</v>
      </c>
      <c r="I38" s="17">
        <v>6.47</v>
      </c>
      <c r="J38" s="17">
        <v>19.73</v>
      </c>
      <c r="K38" s="17">
        <v>11.27</v>
      </c>
    </row>
    <row r="39" spans="1:11">
      <c r="A39" s="17">
        <v>2003</v>
      </c>
      <c r="B39" s="17">
        <v>2.42</v>
      </c>
      <c r="C39" s="17">
        <v>7.77</v>
      </c>
      <c r="D39" s="17">
        <v>9.36</v>
      </c>
      <c r="E39" s="17">
        <v>10.38</v>
      </c>
      <c r="F39" s="17">
        <v>10.039999999999999</v>
      </c>
      <c r="G39" s="17">
        <v>10.31</v>
      </c>
      <c r="H39" s="17">
        <v>4.59</v>
      </c>
      <c r="I39" s="17">
        <v>8.11</v>
      </c>
      <c r="J39" s="17">
        <v>20.12</v>
      </c>
      <c r="K39" s="17">
        <v>12.55</v>
      </c>
    </row>
    <row r="40" spans="1:11">
      <c r="A40" s="17">
        <v>2004</v>
      </c>
      <c r="B40" s="17">
        <v>2.4700000000000002</v>
      </c>
      <c r="C40" s="17">
        <v>8.9700000000000006</v>
      </c>
      <c r="D40" s="17">
        <v>11.1</v>
      </c>
      <c r="E40" s="17">
        <v>11.97</v>
      </c>
      <c r="F40" s="17">
        <v>11.15</v>
      </c>
      <c r="G40" s="17">
        <v>11.9</v>
      </c>
      <c r="H40" s="17">
        <v>5.21</v>
      </c>
      <c r="I40" s="17">
        <v>9.34</v>
      </c>
      <c r="J40" s="17">
        <v>20.41</v>
      </c>
      <c r="K40" s="17">
        <v>13.64</v>
      </c>
    </row>
    <row r="41" spans="1:11">
      <c r="A41" s="17">
        <v>2005</v>
      </c>
      <c r="B41" s="17">
        <v>2.52</v>
      </c>
      <c r="C41" s="17">
        <v>10.58</v>
      </c>
      <c r="D41" s="17">
        <v>15.23</v>
      </c>
      <c r="E41" s="17">
        <v>14.41</v>
      </c>
      <c r="F41" s="17">
        <v>15.41</v>
      </c>
      <c r="G41" s="17">
        <v>14.47</v>
      </c>
      <c r="H41" s="17">
        <v>6.91</v>
      </c>
      <c r="I41" s="17">
        <v>11.16</v>
      </c>
      <c r="J41" s="17">
        <v>20.94</v>
      </c>
      <c r="K41" s="17">
        <v>15.11</v>
      </c>
    </row>
    <row r="42" spans="1:11">
      <c r="A42" s="17">
        <v>2006</v>
      </c>
      <c r="B42" s="17">
        <v>3</v>
      </c>
      <c r="C42" s="17">
        <v>11.16</v>
      </c>
      <c r="D42" s="17">
        <v>17.46</v>
      </c>
      <c r="E42" s="17">
        <v>15.95</v>
      </c>
      <c r="F42" s="17">
        <v>19.59</v>
      </c>
      <c r="G42" s="17">
        <v>16.100000000000001</v>
      </c>
      <c r="H42" s="17">
        <v>7.96</v>
      </c>
      <c r="I42" s="17">
        <v>11.86</v>
      </c>
      <c r="J42" s="17">
        <v>21.72</v>
      </c>
      <c r="K42" s="17">
        <v>16.010000000000002</v>
      </c>
    </row>
    <row r="43" spans="1:11">
      <c r="A43" s="17">
        <v>2007</v>
      </c>
      <c r="B43" s="17">
        <v>2.72</v>
      </c>
      <c r="C43" s="17">
        <v>10.95</v>
      </c>
      <c r="D43" s="17">
        <v>19.559999999999999</v>
      </c>
      <c r="E43" s="17">
        <v>17.97</v>
      </c>
      <c r="F43" s="17">
        <v>22.22</v>
      </c>
      <c r="G43" s="17">
        <v>18.059999999999999</v>
      </c>
      <c r="H43" s="17">
        <v>8.7899999999999991</v>
      </c>
      <c r="I43" s="17">
        <v>12.02</v>
      </c>
      <c r="J43" s="17">
        <v>22.25</v>
      </c>
      <c r="K43" s="17">
        <v>16.239999999999998</v>
      </c>
    </row>
    <row r="44" spans="1:11">
      <c r="A44" s="17">
        <v>2008</v>
      </c>
      <c r="B44" s="17"/>
      <c r="C44" s="17">
        <v>10.99</v>
      </c>
      <c r="D44" s="17">
        <v>23.95</v>
      </c>
      <c r="E44" s="17">
        <v>20.93</v>
      </c>
      <c r="F44" s="17">
        <v>23.36</v>
      </c>
      <c r="G44" s="17">
        <v>21.03</v>
      </c>
      <c r="H44" s="17">
        <v>10.83</v>
      </c>
      <c r="I44" s="17">
        <v>12.81</v>
      </c>
      <c r="J44" s="17">
        <v>23.06</v>
      </c>
      <c r="K44" s="17">
        <v>16.75</v>
      </c>
    </row>
    <row r="45" spans="1:11">
      <c r="A45" s="17">
        <v>2009</v>
      </c>
      <c r="B45" s="17"/>
      <c r="C45" s="17">
        <v>9.23</v>
      </c>
      <c r="D45" s="17">
        <v>16.190000000000001</v>
      </c>
      <c r="E45" s="17">
        <v>16.32</v>
      </c>
      <c r="F45" s="17">
        <v>23.58</v>
      </c>
      <c r="G45" s="17">
        <v>16.329999999999998</v>
      </c>
      <c r="H45" s="17">
        <v>8.1300000000000008</v>
      </c>
      <c r="I45" s="17">
        <v>10.42</v>
      </c>
      <c r="J45" s="17">
        <v>24.97</v>
      </c>
      <c r="K45" s="17">
        <v>16.190000000000001</v>
      </c>
    </row>
    <row r="46" spans="1:11">
      <c r="A46" s="17">
        <v>2010</v>
      </c>
      <c r="B46" s="17"/>
      <c r="C46" s="17">
        <v>8.91</v>
      </c>
      <c r="D46" s="17">
        <v>19.55</v>
      </c>
      <c r="E46" s="17">
        <v>18.45</v>
      </c>
      <c r="F46" s="17">
        <v>25.05</v>
      </c>
      <c r="G46" s="17">
        <v>18.48</v>
      </c>
      <c r="H46" s="17">
        <v>9.6</v>
      </c>
      <c r="I46" s="17">
        <v>10.57</v>
      </c>
      <c r="J46" s="17">
        <v>26.2</v>
      </c>
      <c r="K46" s="17">
        <v>16.97</v>
      </c>
    </row>
    <row r="47" spans="1:11">
      <c r="A47" s="17">
        <v>2011</v>
      </c>
      <c r="B47" s="17"/>
      <c r="C47" s="17">
        <v>8.74</v>
      </c>
      <c r="D47" s="17">
        <v>27.23</v>
      </c>
      <c r="E47" s="17">
        <v>19.87</v>
      </c>
      <c r="F47" s="17">
        <v>28.35</v>
      </c>
      <c r="G47" s="17">
        <v>20</v>
      </c>
      <c r="H47" s="17">
        <v>11.54</v>
      </c>
      <c r="I47" s="17">
        <v>10.62</v>
      </c>
      <c r="J47" s="17">
        <v>27.32</v>
      </c>
      <c r="K47" s="17">
        <v>17.46</v>
      </c>
    </row>
    <row r="48" spans="1:11">
      <c r="A48" s="17">
        <v>2012</v>
      </c>
      <c r="B48" s="17"/>
      <c r="C48" s="17">
        <v>8.52</v>
      </c>
      <c r="D48" s="17">
        <v>27.14</v>
      </c>
      <c r="E48" s="17">
        <v>16.61</v>
      </c>
      <c r="F48" s="17">
        <v>29.74</v>
      </c>
      <c r="G48" s="17">
        <v>16.8</v>
      </c>
      <c r="H48" s="17">
        <v>12.85</v>
      </c>
      <c r="I48" s="17">
        <v>9.8699999999999992</v>
      </c>
      <c r="J48" s="17">
        <v>29.44</v>
      </c>
      <c r="K48" s="17">
        <v>18.91</v>
      </c>
    </row>
    <row r="49" spans="1:11">
      <c r="A49" s="17">
        <v>2013</v>
      </c>
      <c r="B49" s="17"/>
      <c r="C49" s="17">
        <v>8.1</v>
      </c>
      <c r="D49" s="17">
        <v>28.15</v>
      </c>
      <c r="E49" s="17">
        <v>16.739999999999998</v>
      </c>
      <c r="F49" s="17">
        <v>30.4</v>
      </c>
      <c r="G49" s="17">
        <v>16.920000000000002</v>
      </c>
      <c r="H49" s="17">
        <v>12.58</v>
      </c>
      <c r="I49" s="17">
        <v>9.44</v>
      </c>
      <c r="J49" s="17">
        <v>30.23</v>
      </c>
      <c r="K49" s="17">
        <v>17.809999999999999</v>
      </c>
    </row>
    <row r="50" spans="1:11">
      <c r="A50" s="17">
        <v>2014</v>
      </c>
      <c r="B50" s="17"/>
      <c r="C50" s="17">
        <v>8.42</v>
      </c>
      <c r="D50" s="17">
        <v>27.21</v>
      </c>
      <c r="E50" s="17">
        <v>21.36</v>
      </c>
      <c r="F50" s="17">
        <v>32.72</v>
      </c>
      <c r="G50" s="17">
        <v>21.45</v>
      </c>
      <c r="H50" s="17">
        <v>12.27</v>
      </c>
      <c r="I50" s="17">
        <v>10.26</v>
      </c>
      <c r="J50" s="17">
        <v>30.48</v>
      </c>
      <c r="K50" s="17">
        <v>18.29</v>
      </c>
    </row>
    <row r="51" spans="1:11">
      <c r="A51" s="17">
        <v>2015</v>
      </c>
      <c r="B51" s="17"/>
      <c r="C51" s="17">
        <v>8.3800000000000008</v>
      </c>
      <c r="D51" s="17">
        <v>17.82</v>
      </c>
      <c r="E51" s="17">
        <v>12.97</v>
      </c>
      <c r="F51" s="17">
        <v>16.89</v>
      </c>
      <c r="G51" s="17">
        <v>13.03</v>
      </c>
      <c r="H51" s="17">
        <v>8.4499999999999993</v>
      </c>
      <c r="I51" s="17">
        <v>9.06</v>
      </c>
      <c r="J51" s="17">
        <v>31.07</v>
      </c>
      <c r="K51" s="17">
        <v>18.45</v>
      </c>
    </row>
    <row r="52" spans="1:11">
      <c r="A52" s="17">
        <v>2016</v>
      </c>
      <c r="B52" s="17"/>
      <c r="C52" s="17">
        <v>7.57</v>
      </c>
      <c r="D52" s="17">
        <v>15.42</v>
      </c>
      <c r="E52" s="17">
        <v>11.75</v>
      </c>
      <c r="F52" s="17">
        <v>13.46</v>
      </c>
      <c r="G52" s="17">
        <v>11.8</v>
      </c>
      <c r="H52" s="17">
        <v>7.22</v>
      </c>
      <c r="I52" s="17">
        <v>8.1300000000000008</v>
      </c>
      <c r="J52" s="17">
        <v>31.77</v>
      </c>
      <c r="K52" s="17">
        <v>18.670000000000002</v>
      </c>
    </row>
    <row r="53" spans="1:11">
      <c r="A53" s="17">
        <v>2017</v>
      </c>
      <c r="B53" s="17"/>
      <c r="C53" s="17">
        <v>8.49</v>
      </c>
      <c r="D53" s="17">
        <v>17.559999999999999</v>
      </c>
      <c r="E53" s="17">
        <v>14.97</v>
      </c>
      <c r="F53" s="17">
        <v>16.84</v>
      </c>
      <c r="G53" s="17">
        <v>15.02</v>
      </c>
      <c r="H53" s="17">
        <v>8.08</v>
      </c>
      <c r="I53" s="17">
        <v>9.2200000000000006</v>
      </c>
      <c r="J53" s="17">
        <v>32.15</v>
      </c>
      <c r="K53" s="17">
        <v>19.39</v>
      </c>
    </row>
    <row r="54" spans="1:11">
      <c r="A54" s="17">
        <v>2018</v>
      </c>
      <c r="B54" s="17"/>
      <c r="C54" s="17">
        <v>8.06</v>
      </c>
      <c r="D54" s="17">
        <v>19.149999999999999</v>
      </c>
      <c r="E54" s="17">
        <v>15.44</v>
      </c>
      <c r="F54" s="17">
        <v>25.95</v>
      </c>
      <c r="G54" s="17">
        <v>15.49</v>
      </c>
      <c r="H54" s="17">
        <v>8.94</v>
      </c>
      <c r="I54" s="17">
        <v>9.01</v>
      </c>
      <c r="J54" s="17">
        <v>31.37</v>
      </c>
      <c r="K54" s="17">
        <v>18.04</v>
      </c>
    </row>
    <row r="55" spans="1:11">
      <c r="A55" s="17">
        <v>2019</v>
      </c>
      <c r="B55" s="17"/>
      <c r="C55" s="17">
        <v>7.39</v>
      </c>
      <c r="D55" s="17">
        <v>17.95</v>
      </c>
      <c r="E55" s="17">
        <v>13.82</v>
      </c>
      <c r="F55" s="17">
        <v>22.72</v>
      </c>
      <c r="G55" s="17">
        <v>13.86</v>
      </c>
      <c r="H55" s="17">
        <v>8.6</v>
      </c>
      <c r="I55" s="17">
        <v>8.36</v>
      </c>
      <c r="J55" s="17">
        <v>31.55</v>
      </c>
      <c r="K55" s="17">
        <v>17.57</v>
      </c>
    </row>
    <row r="56" spans="1:11">
      <c r="A56" s="17">
        <v>2020</v>
      </c>
      <c r="B56" s="17"/>
      <c r="C56" s="17">
        <v>7.54</v>
      </c>
      <c r="D56" s="17">
        <v>14.53</v>
      </c>
      <c r="E56" s="17">
        <v>12.98</v>
      </c>
      <c r="F56" s="17">
        <v>14.75</v>
      </c>
      <c r="G56" s="17">
        <v>12.99</v>
      </c>
      <c r="H56" s="17">
        <v>7.11</v>
      </c>
      <c r="I56" s="17">
        <v>8.2899999999999991</v>
      </c>
      <c r="J56" s="17">
        <v>31.64</v>
      </c>
      <c r="K56" s="17">
        <v>18.440000000000001</v>
      </c>
    </row>
    <row r="57" spans="1:11">
      <c r="A57" s="18">
        <v>2021</v>
      </c>
      <c r="B57" s="18"/>
      <c r="C57" s="18">
        <v>9.02</v>
      </c>
      <c r="D57" s="18">
        <v>19.11</v>
      </c>
      <c r="E57" s="18">
        <v>19.920000000000002</v>
      </c>
      <c r="F57" s="18">
        <v>23.3</v>
      </c>
      <c r="G57" s="18">
        <v>19.91</v>
      </c>
      <c r="H57" s="18">
        <v>8.5399999999999991</v>
      </c>
      <c r="I57" s="18">
        <v>10.51</v>
      </c>
      <c r="J57" s="18">
        <v>31.51</v>
      </c>
      <c r="K57" s="18">
        <v>19.739999999999998</v>
      </c>
    </row>
    <row r="58" spans="1:11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2"/>
    </row>
    <row r="59" spans="1:11">
      <c r="A59" s="16">
        <v>1970</v>
      </c>
      <c r="B59" s="16">
        <v>0.4</v>
      </c>
      <c r="C59" s="16">
        <v>49.6</v>
      </c>
      <c r="D59" s="16">
        <v>1.4</v>
      </c>
      <c r="E59" s="16">
        <v>28.5</v>
      </c>
      <c r="F59" s="16">
        <v>3</v>
      </c>
      <c r="G59" s="16">
        <v>32.799999999999997</v>
      </c>
      <c r="H59" s="16">
        <v>0.1</v>
      </c>
      <c r="I59" s="16">
        <v>83</v>
      </c>
      <c r="J59" s="16">
        <v>87</v>
      </c>
      <c r="K59" s="16">
        <v>170</v>
      </c>
    </row>
    <row r="60" spans="1:11">
      <c r="A60" s="17">
        <v>1971</v>
      </c>
      <c r="B60" s="17">
        <v>0.3</v>
      </c>
      <c r="C60" s="17">
        <v>53.2</v>
      </c>
      <c r="D60" s="17">
        <v>1.4</v>
      </c>
      <c r="E60" s="17">
        <v>26.3</v>
      </c>
      <c r="F60" s="17">
        <v>3.6</v>
      </c>
      <c r="G60" s="17">
        <v>31.3</v>
      </c>
      <c r="H60" s="17">
        <v>0.1</v>
      </c>
      <c r="I60" s="17">
        <v>84.9</v>
      </c>
      <c r="J60" s="17">
        <v>95.9</v>
      </c>
      <c r="K60" s="17">
        <v>180.8</v>
      </c>
    </row>
    <row r="61" spans="1:11">
      <c r="A61" s="17">
        <v>1972</v>
      </c>
      <c r="B61" s="17">
        <v>0.4</v>
      </c>
      <c r="C61" s="17">
        <v>59.4</v>
      </c>
      <c r="D61" s="17">
        <v>1.6</v>
      </c>
      <c r="E61" s="17">
        <v>29.8</v>
      </c>
      <c r="F61" s="17">
        <v>4.2</v>
      </c>
      <c r="G61" s="17">
        <v>35.700000000000003</v>
      </c>
      <c r="H61" s="17">
        <v>0.1</v>
      </c>
      <c r="I61" s="17">
        <v>95.6</v>
      </c>
      <c r="J61" s="17">
        <v>96.3</v>
      </c>
      <c r="K61" s="17">
        <v>191.9</v>
      </c>
    </row>
    <row r="62" spans="1:11">
      <c r="A62" s="17">
        <v>1973</v>
      </c>
      <c r="B62" s="17">
        <v>0.2</v>
      </c>
      <c r="C62" s="17">
        <v>52.4</v>
      </c>
      <c r="D62" s="17">
        <v>1.7</v>
      </c>
      <c r="E62" s="17">
        <v>45.8</v>
      </c>
      <c r="F62" s="17">
        <v>5.3</v>
      </c>
      <c r="G62" s="17">
        <v>52.8</v>
      </c>
      <c r="H62" s="17">
        <v>0.1</v>
      </c>
      <c r="I62" s="17">
        <v>105.6</v>
      </c>
      <c r="J62" s="17">
        <v>99.9</v>
      </c>
      <c r="K62" s="17">
        <v>205.4</v>
      </c>
    </row>
    <row r="63" spans="1:11">
      <c r="A63" s="17">
        <v>1974</v>
      </c>
      <c r="B63" s="17">
        <v>0.1</v>
      </c>
      <c r="C63" s="17">
        <v>56.3</v>
      </c>
      <c r="D63" s="17">
        <v>2.6</v>
      </c>
      <c r="E63" s="17">
        <v>42.5</v>
      </c>
      <c r="F63" s="17">
        <v>6.1</v>
      </c>
      <c r="G63" s="17">
        <v>51.2</v>
      </c>
      <c r="H63" s="17">
        <v>0.2</v>
      </c>
      <c r="I63" s="17">
        <v>107.9</v>
      </c>
      <c r="J63" s="17">
        <v>111.2</v>
      </c>
      <c r="K63" s="17">
        <v>219</v>
      </c>
    </row>
    <row r="64" spans="1:11">
      <c r="A64" s="17">
        <v>1975</v>
      </c>
      <c r="B64" s="17">
        <v>0.1</v>
      </c>
      <c r="C64" s="17">
        <v>68.900000000000006</v>
      </c>
      <c r="D64" s="17">
        <v>2.6</v>
      </c>
      <c r="E64" s="17">
        <v>47.1</v>
      </c>
      <c r="F64" s="17">
        <v>5.8</v>
      </c>
      <c r="G64" s="17">
        <v>55.5</v>
      </c>
      <c r="H64" s="17">
        <v>0.2</v>
      </c>
      <c r="I64" s="17">
        <v>124.7</v>
      </c>
      <c r="J64" s="17">
        <v>130.30000000000001</v>
      </c>
      <c r="K64" s="17">
        <v>255</v>
      </c>
    </row>
    <row r="65" spans="1:11">
      <c r="A65" s="17">
        <v>1976</v>
      </c>
      <c r="B65" s="17">
        <v>0.1</v>
      </c>
      <c r="C65" s="17">
        <v>75.099999999999994</v>
      </c>
      <c r="D65" s="17">
        <v>4.2</v>
      </c>
      <c r="E65" s="17">
        <v>55.6</v>
      </c>
      <c r="F65" s="17">
        <v>7.4</v>
      </c>
      <c r="G65" s="17">
        <v>67.2</v>
      </c>
      <c r="H65" s="17">
        <v>0.3</v>
      </c>
      <c r="I65" s="17">
        <v>142.69999999999999</v>
      </c>
      <c r="J65" s="17">
        <v>150.1</v>
      </c>
      <c r="K65" s="17">
        <v>292.8</v>
      </c>
    </row>
    <row r="66" spans="1:11">
      <c r="A66" s="17">
        <v>1977</v>
      </c>
      <c r="B66" s="17">
        <v>0.2</v>
      </c>
      <c r="C66" s="17">
        <v>95.1</v>
      </c>
      <c r="D66" s="17">
        <v>4.3</v>
      </c>
      <c r="E66" s="17">
        <v>54.2</v>
      </c>
      <c r="F66" s="17">
        <v>7.4</v>
      </c>
      <c r="G66" s="17">
        <v>65.8</v>
      </c>
      <c r="H66" s="17">
        <v>0.3</v>
      </c>
      <c r="I66" s="17">
        <v>161.5</v>
      </c>
      <c r="J66" s="17">
        <v>169.1</v>
      </c>
      <c r="K66" s="17">
        <v>330.6</v>
      </c>
    </row>
    <row r="67" spans="1:11">
      <c r="A67" s="17">
        <v>1978</v>
      </c>
      <c r="B67" s="17">
        <v>0.3</v>
      </c>
      <c r="C67" s="17">
        <v>94.8</v>
      </c>
      <c r="D67" s="17">
        <v>5.0999999999999996</v>
      </c>
      <c r="E67" s="17">
        <v>46.4</v>
      </c>
      <c r="F67" s="17">
        <v>6</v>
      </c>
      <c r="G67" s="17">
        <v>57.6</v>
      </c>
      <c r="H67" s="17">
        <v>0.4</v>
      </c>
      <c r="I67" s="17">
        <v>153.1</v>
      </c>
      <c r="J67" s="17">
        <v>197.1</v>
      </c>
      <c r="K67" s="17">
        <v>350.3</v>
      </c>
    </row>
    <row r="68" spans="1:11">
      <c r="A68" s="17">
        <v>1979</v>
      </c>
      <c r="B68" s="17">
        <v>0.8</v>
      </c>
      <c r="C68" s="17">
        <v>123.3</v>
      </c>
      <c r="D68" s="17">
        <v>13</v>
      </c>
      <c r="E68" s="17">
        <v>36.9</v>
      </c>
      <c r="F68" s="17">
        <v>0.7</v>
      </c>
      <c r="G68" s="17">
        <v>50.7</v>
      </c>
      <c r="H68" s="17">
        <v>0.6</v>
      </c>
      <c r="I68" s="17">
        <v>175.4</v>
      </c>
      <c r="J68" s="17">
        <v>206.8</v>
      </c>
      <c r="K68" s="17">
        <v>382.2</v>
      </c>
    </row>
    <row r="69" spans="1:11">
      <c r="A69" s="17">
        <v>1980</v>
      </c>
      <c r="B69" s="17">
        <v>0.3</v>
      </c>
      <c r="C69" s="17">
        <v>133.5</v>
      </c>
      <c r="D69" s="17">
        <v>14.4</v>
      </c>
      <c r="E69" s="17">
        <v>40.200000000000003</v>
      </c>
      <c r="F69" s="17">
        <v>0.4</v>
      </c>
      <c r="G69" s="17">
        <v>55</v>
      </c>
      <c r="H69" s="17">
        <v>2.9</v>
      </c>
      <c r="I69" s="17">
        <v>191.7</v>
      </c>
      <c r="J69" s="17">
        <v>249.1</v>
      </c>
      <c r="K69" s="17">
        <v>440.7</v>
      </c>
    </row>
    <row r="70" spans="1:11">
      <c r="A70" s="17">
        <v>1981</v>
      </c>
      <c r="B70" s="17">
        <v>0.2</v>
      </c>
      <c r="C70" s="17">
        <v>151.5</v>
      </c>
      <c r="D70" s="17">
        <v>18.2</v>
      </c>
      <c r="E70" s="17">
        <v>38.9</v>
      </c>
      <c r="F70" s="17">
        <v>1.5</v>
      </c>
      <c r="G70" s="17">
        <v>58.7</v>
      </c>
      <c r="H70" s="17">
        <v>3.2</v>
      </c>
      <c r="I70" s="17">
        <v>213.6</v>
      </c>
      <c r="J70" s="17">
        <v>288</v>
      </c>
      <c r="K70" s="17">
        <v>501.6</v>
      </c>
    </row>
    <row r="71" spans="1:11">
      <c r="A71" s="17">
        <v>1982</v>
      </c>
      <c r="B71" s="17">
        <v>0.4</v>
      </c>
      <c r="C71" s="17">
        <v>213.6</v>
      </c>
      <c r="D71" s="17">
        <v>16.7</v>
      </c>
      <c r="E71" s="17">
        <v>46.2</v>
      </c>
      <c r="F71" s="17">
        <v>1.5</v>
      </c>
      <c r="G71" s="17">
        <v>64.400000000000006</v>
      </c>
      <c r="H71" s="17">
        <v>3.7</v>
      </c>
      <c r="I71" s="17">
        <v>282.10000000000002</v>
      </c>
      <c r="J71" s="17">
        <v>286</v>
      </c>
      <c r="K71" s="17">
        <v>568.1</v>
      </c>
    </row>
    <row r="72" spans="1:11">
      <c r="A72" s="17">
        <v>1983</v>
      </c>
      <c r="B72" s="17">
        <v>0.8</v>
      </c>
      <c r="C72" s="17">
        <v>234.1</v>
      </c>
      <c r="D72" s="17">
        <v>10.4</v>
      </c>
      <c r="E72" s="17">
        <v>53.4</v>
      </c>
      <c r="F72" s="17">
        <v>2</v>
      </c>
      <c r="G72" s="17">
        <v>65.900000000000006</v>
      </c>
      <c r="H72" s="17">
        <v>3.4</v>
      </c>
      <c r="I72" s="17">
        <v>304.10000000000002</v>
      </c>
      <c r="J72" s="17">
        <v>392.7</v>
      </c>
      <c r="K72" s="17">
        <v>696.8</v>
      </c>
    </row>
    <row r="73" spans="1:11">
      <c r="A73" s="17">
        <v>1984</v>
      </c>
      <c r="B73" s="17">
        <v>1.5</v>
      </c>
      <c r="C73" s="17">
        <v>243.3</v>
      </c>
      <c r="D73" s="17">
        <v>12.2</v>
      </c>
      <c r="E73" s="17">
        <v>23.1</v>
      </c>
      <c r="F73" s="17">
        <v>2.5</v>
      </c>
      <c r="G73" s="17">
        <v>37.799999999999997</v>
      </c>
      <c r="H73" s="17">
        <v>4.2</v>
      </c>
      <c r="I73" s="17">
        <v>286.7</v>
      </c>
      <c r="J73" s="17">
        <v>371</v>
      </c>
      <c r="K73" s="17">
        <v>657.7</v>
      </c>
    </row>
    <row r="74" spans="1:11">
      <c r="A74" s="17">
        <v>1985</v>
      </c>
      <c r="B74" s="17">
        <v>0.2</v>
      </c>
      <c r="C74" s="17">
        <v>233.9</v>
      </c>
      <c r="D74" s="17">
        <v>16.3</v>
      </c>
      <c r="E74" s="17">
        <v>29.8</v>
      </c>
      <c r="F74" s="17">
        <v>1.8</v>
      </c>
      <c r="G74" s="17">
        <v>47.9</v>
      </c>
      <c r="H74" s="17">
        <v>4.0999999999999996</v>
      </c>
      <c r="I74" s="17">
        <v>286.10000000000002</v>
      </c>
      <c r="J74" s="17">
        <v>365.5</v>
      </c>
      <c r="K74" s="17">
        <v>651.6</v>
      </c>
    </row>
    <row r="75" spans="1:11">
      <c r="A75" s="17">
        <v>1986</v>
      </c>
      <c r="B75" s="17" t="s">
        <v>265</v>
      </c>
      <c r="C75" s="17">
        <v>194</v>
      </c>
      <c r="D75" s="17">
        <v>8.5</v>
      </c>
      <c r="E75" s="17">
        <v>19.899999999999999</v>
      </c>
      <c r="F75" s="17">
        <v>0.7</v>
      </c>
      <c r="G75" s="17">
        <v>29</v>
      </c>
      <c r="H75" s="17">
        <v>3</v>
      </c>
      <c r="I75" s="17">
        <v>226.1</v>
      </c>
      <c r="J75" s="17">
        <v>372.6</v>
      </c>
      <c r="K75" s="17">
        <v>598.70000000000005</v>
      </c>
    </row>
    <row r="76" spans="1:11">
      <c r="A76" s="17">
        <v>1987</v>
      </c>
      <c r="B76" s="17" t="s">
        <v>265</v>
      </c>
      <c r="C76" s="17">
        <v>169.5</v>
      </c>
      <c r="D76" s="17">
        <v>5.8</v>
      </c>
      <c r="E76" s="17">
        <v>27.4</v>
      </c>
      <c r="F76" s="17">
        <v>0.5</v>
      </c>
      <c r="G76" s="17">
        <v>33.700000000000003</v>
      </c>
      <c r="H76" s="17">
        <v>2.4</v>
      </c>
      <c r="I76" s="17">
        <v>205.6</v>
      </c>
      <c r="J76" s="17">
        <v>381.4</v>
      </c>
      <c r="K76" s="17">
        <v>587</v>
      </c>
    </row>
    <row r="77" spans="1:11">
      <c r="A77" s="17">
        <v>1988</v>
      </c>
      <c r="B77" s="17">
        <v>0.5</v>
      </c>
      <c r="C77" s="17">
        <v>194</v>
      </c>
      <c r="D77" s="17">
        <v>5.2</v>
      </c>
      <c r="E77" s="17">
        <v>27.5</v>
      </c>
      <c r="F77" s="17">
        <v>0.6</v>
      </c>
      <c r="G77" s="17">
        <v>33.299999999999997</v>
      </c>
      <c r="H77" s="17">
        <v>2.6</v>
      </c>
      <c r="I77" s="17">
        <v>230.3</v>
      </c>
      <c r="J77" s="17">
        <v>405</v>
      </c>
      <c r="K77" s="17">
        <v>635.29999999999995</v>
      </c>
    </row>
    <row r="78" spans="1:11">
      <c r="A78" s="17">
        <v>1989</v>
      </c>
      <c r="B78" s="17">
        <v>0.1</v>
      </c>
      <c r="C78" s="17">
        <v>200.6</v>
      </c>
      <c r="D78" s="17">
        <v>9.1</v>
      </c>
      <c r="E78" s="17">
        <v>39.700000000000003</v>
      </c>
      <c r="F78" s="17">
        <v>0.3</v>
      </c>
      <c r="G78" s="17">
        <v>49.1</v>
      </c>
      <c r="H78" s="17">
        <v>2.9</v>
      </c>
      <c r="I78" s="17">
        <v>252.6</v>
      </c>
      <c r="J78" s="17">
        <v>414</v>
      </c>
      <c r="K78" s="17">
        <v>666.7</v>
      </c>
    </row>
    <row r="79" spans="1:11">
      <c r="A79" s="17">
        <v>1990</v>
      </c>
      <c r="B79" s="17" t="s">
        <v>265</v>
      </c>
      <c r="C79" s="17">
        <v>190.9</v>
      </c>
      <c r="D79" s="17">
        <v>7.7</v>
      </c>
      <c r="E79" s="17">
        <v>32</v>
      </c>
      <c r="F79" s="17">
        <v>0.2</v>
      </c>
      <c r="G79" s="17">
        <v>39.799999999999997</v>
      </c>
      <c r="H79" s="17">
        <v>4.5</v>
      </c>
      <c r="I79" s="17">
        <v>235.3</v>
      </c>
      <c r="J79" s="17">
        <v>423.4</v>
      </c>
      <c r="K79" s="17">
        <v>658.7</v>
      </c>
    </row>
    <row r="80" spans="1:11">
      <c r="A80" s="17">
        <v>1991</v>
      </c>
      <c r="B80" s="17">
        <v>0.1</v>
      </c>
      <c r="C80" s="17">
        <v>207.5</v>
      </c>
      <c r="D80" s="17">
        <v>7.2</v>
      </c>
      <c r="E80" s="17">
        <v>35.6</v>
      </c>
      <c r="F80" s="17">
        <v>0.2</v>
      </c>
      <c r="G80" s="17">
        <v>43</v>
      </c>
      <c r="H80" s="17">
        <v>4.5</v>
      </c>
      <c r="I80" s="17">
        <v>255.1</v>
      </c>
      <c r="J80" s="17">
        <v>435</v>
      </c>
      <c r="K80" s="17">
        <v>690.1</v>
      </c>
    </row>
    <row r="81" spans="1:11">
      <c r="A81" s="17">
        <v>1992</v>
      </c>
      <c r="B81" s="17">
        <v>0.1</v>
      </c>
      <c r="C81" s="17">
        <v>199.5</v>
      </c>
      <c r="D81" s="17">
        <v>4.5999999999999996</v>
      </c>
      <c r="E81" s="17">
        <v>34.700000000000003</v>
      </c>
      <c r="F81" s="17">
        <v>0.4</v>
      </c>
      <c r="G81" s="17">
        <v>39.799999999999997</v>
      </c>
      <c r="H81" s="17">
        <v>4.4000000000000004</v>
      </c>
      <c r="I81" s="17">
        <v>243.7</v>
      </c>
      <c r="J81" s="17">
        <v>411.4</v>
      </c>
      <c r="K81" s="17">
        <v>655.1</v>
      </c>
    </row>
    <row r="82" spans="1:11">
      <c r="A82" s="17">
        <v>1993</v>
      </c>
      <c r="B82" s="17" t="s">
        <v>265</v>
      </c>
      <c r="C82" s="17">
        <v>239.5</v>
      </c>
      <c r="D82" s="17">
        <v>5.5</v>
      </c>
      <c r="E82" s="17">
        <v>31.7</v>
      </c>
      <c r="F82" s="17">
        <v>0.4</v>
      </c>
      <c r="G82" s="17">
        <v>37.6</v>
      </c>
      <c r="H82" s="17">
        <v>3.6</v>
      </c>
      <c r="I82" s="17">
        <v>280.7</v>
      </c>
      <c r="J82" s="17">
        <v>451.6</v>
      </c>
      <c r="K82" s="17">
        <v>732.2</v>
      </c>
    </row>
    <row r="83" spans="1:11">
      <c r="A83" s="17">
        <v>1994</v>
      </c>
      <c r="B83" s="17">
        <v>0.1</v>
      </c>
      <c r="C83" s="17">
        <v>222.6</v>
      </c>
      <c r="D83" s="17">
        <v>4.8</v>
      </c>
      <c r="E83" s="17">
        <v>29.3</v>
      </c>
      <c r="F83" s="17">
        <v>0.2</v>
      </c>
      <c r="G83" s="17">
        <v>34.299999999999997</v>
      </c>
      <c r="H83" s="17">
        <v>3.3</v>
      </c>
      <c r="I83" s="17">
        <v>260.2</v>
      </c>
      <c r="J83" s="17">
        <v>465.4</v>
      </c>
      <c r="K83" s="17">
        <v>725.5</v>
      </c>
    </row>
    <row r="84" spans="1:11">
      <c r="A84" s="17">
        <v>1995</v>
      </c>
      <c r="B84" s="17">
        <v>0.1</v>
      </c>
      <c r="C84" s="17">
        <v>217.8</v>
      </c>
      <c r="D84" s="17">
        <v>3</v>
      </c>
      <c r="E84" s="17">
        <v>31.7</v>
      </c>
      <c r="F84" s="17">
        <v>0.1</v>
      </c>
      <c r="G84" s="17">
        <v>34.9</v>
      </c>
      <c r="H84" s="17">
        <v>3.2</v>
      </c>
      <c r="I84" s="17">
        <v>256</v>
      </c>
      <c r="J84" s="17">
        <v>484.1</v>
      </c>
      <c r="K84" s="17">
        <v>740</v>
      </c>
    </row>
    <row r="85" spans="1:11">
      <c r="A85" s="17">
        <v>1996</v>
      </c>
      <c r="B85" s="17" t="s">
        <v>265</v>
      </c>
      <c r="C85" s="17">
        <v>238.8</v>
      </c>
      <c r="D85" s="17">
        <v>4.5999999999999996</v>
      </c>
      <c r="E85" s="17">
        <v>53.5</v>
      </c>
      <c r="F85" s="17">
        <v>0.1</v>
      </c>
      <c r="G85" s="17">
        <v>58.2</v>
      </c>
      <c r="H85" s="17">
        <v>3.8</v>
      </c>
      <c r="I85" s="17">
        <v>300.89999999999998</v>
      </c>
      <c r="J85" s="17">
        <v>487</v>
      </c>
      <c r="K85" s="17">
        <v>787.8</v>
      </c>
    </row>
    <row r="86" spans="1:11">
      <c r="A86" s="17">
        <v>1997</v>
      </c>
      <c r="B86" s="17">
        <v>0.5</v>
      </c>
      <c r="C86" s="17">
        <v>268</v>
      </c>
      <c r="D86" s="17">
        <v>3.6</v>
      </c>
      <c r="E86" s="17">
        <v>43.7</v>
      </c>
      <c r="F86" s="17">
        <v>0.2</v>
      </c>
      <c r="G86" s="17">
        <v>47.5</v>
      </c>
      <c r="H86" s="17">
        <v>3</v>
      </c>
      <c r="I86" s="17">
        <v>319</v>
      </c>
      <c r="J86" s="17">
        <v>510</v>
      </c>
      <c r="K86" s="17">
        <v>829</v>
      </c>
    </row>
    <row r="87" spans="1:11">
      <c r="A87" s="17">
        <v>1998</v>
      </c>
      <c r="B87" s="17"/>
      <c r="C87" s="17">
        <v>209.2</v>
      </c>
      <c r="D87" s="17">
        <v>2.2000000000000002</v>
      </c>
      <c r="E87" s="17">
        <v>42.6</v>
      </c>
      <c r="F87" s="17">
        <v>0.2</v>
      </c>
      <c r="G87" s="17">
        <v>45.1</v>
      </c>
      <c r="H87" s="17">
        <v>2.2999999999999998</v>
      </c>
      <c r="I87" s="17">
        <v>256.5</v>
      </c>
      <c r="J87" s="17">
        <v>526.79999999999995</v>
      </c>
      <c r="K87" s="17">
        <v>783.3</v>
      </c>
    </row>
    <row r="88" spans="1:11">
      <c r="A88" s="17">
        <v>1999</v>
      </c>
      <c r="B88" s="17"/>
      <c r="C88" s="17">
        <v>205.4</v>
      </c>
      <c r="D88" s="17">
        <v>2.8</v>
      </c>
      <c r="E88" s="17">
        <v>46.7</v>
      </c>
      <c r="F88" s="17">
        <v>0.2</v>
      </c>
      <c r="G88" s="17">
        <v>49.6</v>
      </c>
      <c r="H88" s="17">
        <v>2.4</v>
      </c>
      <c r="I88" s="17">
        <v>257.39999999999998</v>
      </c>
      <c r="J88" s="17">
        <v>517.1</v>
      </c>
      <c r="K88" s="17">
        <v>774.5</v>
      </c>
    </row>
    <row r="89" spans="1:11">
      <c r="A89" s="17">
        <v>2000</v>
      </c>
      <c r="B89" s="17"/>
      <c r="C89" s="17">
        <v>273.3</v>
      </c>
      <c r="D89" s="17">
        <v>5.8</v>
      </c>
      <c r="E89" s="17">
        <v>68.900000000000006</v>
      </c>
      <c r="F89" s="17">
        <v>0.4</v>
      </c>
      <c r="G89" s="17">
        <v>75.2</v>
      </c>
      <c r="H89" s="17">
        <v>3.9</v>
      </c>
      <c r="I89" s="17">
        <v>352.4</v>
      </c>
      <c r="J89" s="17">
        <v>544.6</v>
      </c>
      <c r="K89" s="17">
        <v>897</v>
      </c>
    </row>
    <row r="90" spans="1:11">
      <c r="A90" s="17">
        <v>2001</v>
      </c>
      <c r="B90" s="17" t="s">
        <v>265</v>
      </c>
      <c r="C90" s="17">
        <v>406.4</v>
      </c>
      <c r="D90" s="17">
        <v>4.2</v>
      </c>
      <c r="E90" s="17">
        <v>70.2</v>
      </c>
      <c r="F90" s="17">
        <v>0.5</v>
      </c>
      <c r="G90" s="17">
        <v>74.900000000000006</v>
      </c>
      <c r="H90" s="17">
        <v>3.7</v>
      </c>
      <c r="I90" s="17">
        <v>485.1</v>
      </c>
      <c r="J90" s="17">
        <v>561.9</v>
      </c>
      <c r="K90" s="21">
        <v>1046.9000000000001</v>
      </c>
    </row>
    <row r="91" spans="1:11">
      <c r="A91" s="17">
        <v>2002</v>
      </c>
      <c r="B91" s="17" t="s">
        <v>265</v>
      </c>
      <c r="C91" s="17">
        <v>270.8</v>
      </c>
      <c r="D91" s="17">
        <v>3.1</v>
      </c>
      <c r="E91" s="17">
        <v>70.2</v>
      </c>
      <c r="F91" s="17">
        <v>0.1</v>
      </c>
      <c r="G91" s="17">
        <v>73.5</v>
      </c>
      <c r="H91" s="17">
        <v>3.4</v>
      </c>
      <c r="I91" s="17">
        <v>347.8</v>
      </c>
      <c r="J91" s="17">
        <v>602.9</v>
      </c>
      <c r="K91" s="17">
        <v>950.7</v>
      </c>
    </row>
    <row r="92" spans="1:11">
      <c r="A92" s="17">
        <v>2003</v>
      </c>
      <c r="B92" s="17" t="s">
        <v>265</v>
      </c>
      <c r="C92" s="17">
        <v>330.3</v>
      </c>
      <c r="D92" s="17">
        <v>4.9000000000000004</v>
      </c>
      <c r="E92" s="17">
        <v>77.599999999999994</v>
      </c>
      <c r="F92" s="17">
        <v>0.2</v>
      </c>
      <c r="G92" s="17">
        <v>82.8</v>
      </c>
      <c r="H92" s="17">
        <v>4.3</v>
      </c>
      <c r="I92" s="17">
        <v>417.5</v>
      </c>
      <c r="J92" s="17">
        <v>607.79999999999995</v>
      </c>
      <c r="K92" s="21">
        <v>1025.2</v>
      </c>
    </row>
    <row r="93" spans="1:11">
      <c r="A93" s="17">
        <v>2004</v>
      </c>
      <c r="B93" s="17" t="s">
        <v>265</v>
      </c>
      <c r="C93" s="17">
        <v>349.7</v>
      </c>
      <c r="D93" s="17">
        <v>6.2</v>
      </c>
      <c r="E93" s="17">
        <v>78.599999999999994</v>
      </c>
      <c r="F93" s="17">
        <v>0.3</v>
      </c>
      <c r="G93" s="17">
        <v>85.2</v>
      </c>
      <c r="H93" s="17">
        <v>5</v>
      </c>
      <c r="I93" s="17">
        <v>440</v>
      </c>
      <c r="J93" s="17">
        <v>609.70000000000005</v>
      </c>
      <c r="K93" s="21">
        <v>1049.7</v>
      </c>
    </row>
    <row r="94" spans="1:11">
      <c r="A94" s="17">
        <v>2005</v>
      </c>
      <c r="B94" s="17" t="s">
        <v>265</v>
      </c>
      <c r="C94" s="17">
        <v>405.4</v>
      </c>
      <c r="D94" s="17">
        <v>7.8</v>
      </c>
      <c r="E94" s="17">
        <v>102.3</v>
      </c>
      <c r="F94" s="17">
        <v>0.6</v>
      </c>
      <c r="G94" s="17">
        <v>110.7</v>
      </c>
      <c r="H94" s="17">
        <v>5</v>
      </c>
      <c r="I94" s="17">
        <v>521.20000000000005</v>
      </c>
      <c r="J94" s="17">
        <v>665</v>
      </c>
      <c r="K94" s="21">
        <v>1186.0999999999999</v>
      </c>
    </row>
    <row r="95" spans="1:11">
      <c r="A95" s="17">
        <v>2006</v>
      </c>
      <c r="B95" s="17" t="s">
        <v>265</v>
      </c>
      <c r="C95" s="17">
        <v>405.6</v>
      </c>
      <c r="D95" s="17">
        <v>10.3</v>
      </c>
      <c r="E95" s="17">
        <v>96.3</v>
      </c>
      <c r="F95" s="17">
        <v>0.3</v>
      </c>
      <c r="G95" s="17">
        <v>106.9</v>
      </c>
      <c r="H95" s="17">
        <v>5.0999999999999996</v>
      </c>
      <c r="I95" s="17">
        <v>517.6</v>
      </c>
      <c r="J95" s="17">
        <v>688.8</v>
      </c>
      <c r="K95" s="21">
        <v>1206.5</v>
      </c>
    </row>
    <row r="96" spans="1:11">
      <c r="A96" s="17">
        <v>2007</v>
      </c>
      <c r="B96" s="17" t="s">
        <v>265</v>
      </c>
      <c r="C96" s="17">
        <v>430.3</v>
      </c>
      <c r="D96" s="17">
        <v>6</v>
      </c>
      <c r="E96" s="17">
        <v>126.3</v>
      </c>
      <c r="F96" s="17">
        <v>0.8</v>
      </c>
      <c r="G96" s="17">
        <v>133.1</v>
      </c>
      <c r="H96" s="17">
        <v>6.2</v>
      </c>
      <c r="I96" s="17">
        <v>569.6</v>
      </c>
      <c r="J96" s="17">
        <v>740</v>
      </c>
      <c r="K96" s="21">
        <v>1309.5999999999999</v>
      </c>
    </row>
    <row r="97" spans="1:11">
      <c r="A97" s="17">
        <v>2008</v>
      </c>
      <c r="B97" s="17"/>
      <c r="C97" s="17">
        <v>470.6</v>
      </c>
      <c r="D97" s="17">
        <v>7.6</v>
      </c>
      <c r="E97" s="17">
        <v>196.2</v>
      </c>
      <c r="F97" s="17">
        <v>0.3</v>
      </c>
      <c r="G97" s="17">
        <v>204.1</v>
      </c>
      <c r="H97" s="17">
        <v>8.5</v>
      </c>
      <c r="I97" s="17">
        <v>683.3</v>
      </c>
      <c r="J97" s="17">
        <v>767.6</v>
      </c>
      <c r="K97" s="21">
        <v>1450.9</v>
      </c>
    </row>
    <row r="98" spans="1:11">
      <c r="A98" s="17">
        <v>2009</v>
      </c>
      <c r="B98" s="17"/>
      <c r="C98" s="17">
        <v>374.9</v>
      </c>
      <c r="D98" s="17">
        <v>3.3</v>
      </c>
      <c r="E98" s="17">
        <v>135.4</v>
      </c>
      <c r="F98" s="17">
        <v>0.4</v>
      </c>
      <c r="G98" s="17">
        <v>139.1</v>
      </c>
      <c r="H98" s="17">
        <v>6.7</v>
      </c>
      <c r="I98" s="17">
        <v>520.70000000000005</v>
      </c>
      <c r="J98" s="17">
        <v>820.3</v>
      </c>
      <c r="K98" s="21">
        <v>1341</v>
      </c>
    </row>
    <row r="99" spans="1:11">
      <c r="A99" s="17">
        <v>2010</v>
      </c>
      <c r="B99" s="17"/>
      <c r="C99" s="17">
        <v>359.2</v>
      </c>
      <c r="D99" s="17">
        <v>3.1</v>
      </c>
      <c r="E99" s="17">
        <v>154.4</v>
      </c>
      <c r="F99" s="17">
        <v>0.5</v>
      </c>
      <c r="G99" s="17">
        <v>157.9</v>
      </c>
      <c r="H99" s="17">
        <v>8.4</v>
      </c>
      <c r="I99" s="17">
        <v>525.5</v>
      </c>
      <c r="J99" s="17">
        <v>903.4</v>
      </c>
      <c r="K99" s="21">
        <v>1428.9</v>
      </c>
    </row>
    <row r="100" spans="1:11">
      <c r="A100" s="17">
        <v>2011</v>
      </c>
      <c r="B100" s="17"/>
      <c r="C100" s="17">
        <v>351.1</v>
      </c>
      <c r="D100" s="17">
        <v>3.8</v>
      </c>
      <c r="E100" s="17">
        <v>155.5</v>
      </c>
      <c r="F100" s="17">
        <v>0.1</v>
      </c>
      <c r="G100" s="17">
        <v>159.30000000000001</v>
      </c>
      <c r="H100" s="17">
        <v>9.8000000000000007</v>
      </c>
      <c r="I100" s="17">
        <v>520.29999999999995</v>
      </c>
      <c r="J100" s="17">
        <v>927.3</v>
      </c>
      <c r="K100" s="21">
        <v>1447.6</v>
      </c>
    </row>
    <row r="101" spans="1:11">
      <c r="A101" s="17">
        <v>2012</v>
      </c>
      <c r="B101" s="17"/>
      <c r="C101" s="17">
        <v>271.60000000000002</v>
      </c>
      <c r="D101" s="17">
        <v>2.8</v>
      </c>
      <c r="E101" s="17">
        <v>96.5</v>
      </c>
      <c r="F101" s="17">
        <v>0.1</v>
      </c>
      <c r="G101" s="17">
        <v>99.3</v>
      </c>
      <c r="H101" s="17">
        <v>9.1</v>
      </c>
      <c r="I101" s="17">
        <v>380</v>
      </c>
      <c r="J101" s="17">
        <v>972.3</v>
      </c>
      <c r="K101" s="21">
        <v>1352.4</v>
      </c>
    </row>
    <row r="102" spans="1:11">
      <c r="A102" s="17">
        <v>2013</v>
      </c>
      <c r="B102" s="17"/>
      <c r="C102" s="17">
        <v>345.9</v>
      </c>
      <c r="D102" s="17">
        <v>3.2</v>
      </c>
      <c r="E102" s="17">
        <v>119.6</v>
      </c>
      <c r="F102" s="17">
        <v>0.1</v>
      </c>
      <c r="G102" s="17">
        <v>122.9</v>
      </c>
      <c r="H102" s="17">
        <v>11.7</v>
      </c>
      <c r="I102" s="17">
        <v>480.5</v>
      </c>
      <c r="J102" s="21">
        <v>1037.8</v>
      </c>
      <c r="K102" s="21">
        <v>1518.2</v>
      </c>
    </row>
    <row r="103" spans="1:11">
      <c r="A103" s="17">
        <v>2014</v>
      </c>
      <c r="B103" s="17"/>
      <c r="C103" s="17">
        <v>369.6</v>
      </c>
      <c r="D103" s="17">
        <v>2.8</v>
      </c>
      <c r="E103" s="17">
        <v>149.1</v>
      </c>
      <c r="F103" s="17">
        <v>0.2</v>
      </c>
      <c r="G103" s="17">
        <v>152.1</v>
      </c>
      <c r="H103" s="17">
        <v>11.5</v>
      </c>
      <c r="I103" s="17">
        <v>533.20000000000005</v>
      </c>
      <c r="J103" s="21">
        <v>1043</v>
      </c>
      <c r="K103" s="21">
        <v>1576.3</v>
      </c>
    </row>
    <row r="104" spans="1:11">
      <c r="A104" s="17">
        <v>2015</v>
      </c>
      <c r="B104" s="17"/>
      <c r="C104" s="17">
        <v>307.10000000000002</v>
      </c>
      <c r="D104" s="17">
        <v>1.5</v>
      </c>
      <c r="E104" s="17">
        <v>81.099999999999994</v>
      </c>
      <c r="F104" s="17" t="s">
        <v>265</v>
      </c>
      <c r="G104" s="17">
        <v>82.6</v>
      </c>
      <c r="H104" s="17">
        <v>6.4</v>
      </c>
      <c r="I104" s="17">
        <v>396.2</v>
      </c>
      <c r="J104" s="21">
        <v>1010.5</v>
      </c>
      <c r="K104" s="21">
        <v>1406.7</v>
      </c>
    </row>
    <row r="105" spans="1:11">
      <c r="A105" s="17">
        <v>2016</v>
      </c>
      <c r="B105" s="17"/>
      <c r="C105" s="17">
        <v>264.7</v>
      </c>
      <c r="D105" s="17">
        <v>1.2</v>
      </c>
      <c r="E105" s="17">
        <v>65</v>
      </c>
      <c r="F105" s="17">
        <v>0.1</v>
      </c>
      <c r="G105" s="17">
        <v>66.2</v>
      </c>
      <c r="H105" s="17">
        <v>5.0999999999999996</v>
      </c>
      <c r="I105" s="17">
        <v>336.1</v>
      </c>
      <c r="J105" s="21">
        <v>1055.5999999999999</v>
      </c>
      <c r="K105" s="21">
        <v>1391.7</v>
      </c>
    </row>
    <row r="106" spans="1:11">
      <c r="A106" s="17">
        <v>2017</v>
      </c>
      <c r="B106" s="17"/>
      <c r="C106" s="17">
        <v>307</v>
      </c>
      <c r="D106" s="17">
        <v>1.5</v>
      </c>
      <c r="E106" s="17">
        <v>68.400000000000006</v>
      </c>
      <c r="F106" s="17" t="s">
        <v>265</v>
      </c>
      <c r="G106" s="17">
        <v>69.900000000000006</v>
      </c>
      <c r="H106" s="17">
        <v>4.7</v>
      </c>
      <c r="I106" s="17">
        <v>381.5</v>
      </c>
      <c r="J106" s="21">
        <v>1060.4000000000001</v>
      </c>
      <c r="K106" s="21">
        <v>1442</v>
      </c>
    </row>
    <row r="107" spans="1:11">
      <c r="A107" s="17">
        <v>2018</v>
      </c>
      <c r="B107" s="17"/>
      <c r="C107" s="17">
        <v>361.9</v>
      </c>
      <c r="D107" s="17">
        <v>1.5</v>
      </c>
      <c r="E107" s="17">
        <v>101</v>
      </c>
      <c r="F107" s="17">
        <v>0.1</v>
      </c>
      <c r="G107" s="17">
        <v>102.6</v>
      </c>
      <c r="H107" s="17">
        <v>7.9</v>
      </c>
      <c r="I107" s="17">
        <v>472.4</v>
      </c>
      <c r="J107" s="21">
        <v>1114.4000000000001</v>
      </c>
      <c r="K107" s="21">
        <v>1586.9</v>
      </c>
    </row>
    <row r="108" spans="1:11">
      <c r="A108" s="17">
        <v>2019</v>
      </c>
      <c r="B108" s="17"/>
      <c r="C108" s="17">
        <v>328.9</v>
      </c>
      <c r="D108" s="17">
        <v>1.3</v>
      </c>
      <c r="E108" s="17">
        <v>108</v>
      </c>
      <c r="F108" s="17">
        <v>0.1</v>
      </c>
      <c r="G108" s="17">
        <v>109.4</v>
      </c>
      <c r="H108" s="17">
        <v>8.4</v>
      </c>
      <c r="I108" s="17">
        <v>446.7</v>
      </c>
      <c r="J108" s="21">
        <v>1109.7</v>
      </c>
      <c r="K108" s="21">
        <v>1556.3</v>
      </c>
    </row>
    <row r="109" spans="1:11">
      <c r="A109" s="17">
        <v>2020</v>
      </c>
      <c r="B109" s="17"/>
      <c r="C109" s="17">
        <v>297.5</v>
      </c>
      <c r="D109" s="17">
        <v>0.9</v>
      </c>
      <c r="E109" s="17">
        <v>84</v>
      </c>
      <c r="F109" s="17" t="s">
        <v>265</v>
      </c>
      <c r="G109" s="17">
        <v>84.9</v>
      </c>
      <c r="H109" s="17">
        <v>4.9000000000000004</v>
      </c>
      <c r="I109" s="17">
        <v>387.3</v>
      </c>
      <c r="J109" s="21">
        <v>1135.3</v>
      </c>
      <c r="K109" s="21">
        <v>1522.6</v>
      </c>
    </row>
    <row r="110" spans="1:11">
      <c r="A110" s="18">
        <v>2021</v>
      </c>
      <c r="B110" s="18"/>
      <c r="C110" s="18">
        <v>348.9</v>
      </c>
      <c r="D110" s="18">
        <v>1.8</v>
      </c>
      <c r="E110" s="18">
        <v>123.3</v>
      </c>
      <c r="F110" s="18">
        <v>0.1</v>
      </c>
      <c r="G110" s="18">
        <v>125.2</v>
      </c>
      <c r="H110" s="18">
        <v>6</v>
      </c>
      <c r="I110" s="18">
        <v>480.1</v>
      </c>
      <c r="J110" s="26">
        <v>1128</v>
      </c>
      <c r="K110" s="26">
        <v>1608.1</v>
      </c>
    </row>
  </sheetData>
  <mergeCells count="10">
    <mergeCell ref="B5:K5"/>
    <mergeCell ref="B58:K58"/>
    <mergeCell ref="A2:A5"/>
    <mergeCell ref="B2:I2"/>
    <mergeCell ref="J2:J4"/>
    <mergeCell ref="K2:K4"/>
    <mergeCell ref="B3:B4"/>
    <mergeCell ref="C3:C4"/>
    <mergeCell ref="D3:G3"/>
    <mergeCell ref="I3: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9866F-0C5B-4C8A-BD4C-B347421EDF11}">
  <dimension ref="A1:L110"/>
  <sheetViews>
    <sheetView workbookViewId="0"/>
  </sheetViews>
  <sheetFormatPr defaultRowHeight="15"/>
  <sheetData>
    <row r="1" spans="1:12" ht="21">
      <c r="A1" s="27" t="s">
        <v>272</v>
      </c>
    </row>
    <row r="2" spans="1:12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14"/>
      <c r="J2" s="115" t="s">
        <v>245</v>
      </c>
      <c r="K2" s="116" t="s">
        <v>246</v>
      </c>
      <c r="L2" s="109"/>
    </row>
    <row r="3" spans="1:12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14" t="s">
        <v>250</v>
      </c>
      <c r="I3" s="115" t="s">
        <v>251</v>
      </c>
      <c r="J3" s="104"/>
      <c r="K3" s="110"/>
      <c r="L3" s="111"/>
    </row>
    <row r="4" spans="1:12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14" t="s">
        <v>254</v>
      </c>
      <c r="I4" s="105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0.76</v>
      </c>
      <c r="C6" s="16">
        <v>0.91</v>
      </c>
      <c r="D6" s="16">
        <v>1.28</v>
      </c>
      <c r="E6" s="16">
        <v>2.27</v>
      </c>
      <c r="F6" s="16">
        <v>2.62</v>
      </c>
      <c r="G6" s="16">
        <v>1.97</v>
      </c>
      <c r="H6" s="16">
        <v>0.72</v>
      </c>
      <c r="I6" s="16">
        <v>0.96</v>
      </c>
      <c r="J6" s="16">
        <v>6.69</v>
      </c>
      <c r="K6" s="16">
        <v>1.6</v>
      </c>
      <c r="L6" s="16"/>
    </row>
    <row r="7" spans="1:12">
      <c r="A7" s="17">
        <v>1971</v>
      </c>
      <c r="B7" s="17">
        <v>0.73</v>
      </c>
      <c r="C7" s="17">
        <v>0.93</v>
      </c>
      <c r="D7" s="17">
        <v>1.36</v>
      </c>
      <c r="E7" s="17">
        <v>1.8</v>
      </c>
      <c r="F7" s="17">
        <v>3</v>
      </c>
      <c r="G7" s="17">
        <v>1.65</v>
      </c>
      <c r="H7" s="17">
        <v>0.76</v>
      </c>
      <c r="I7" s="17">
        <v>0.96</v>
      </c>
      <c r="J7" s="17">
        <v>6.9</v>
      </c>
      <c r="K7" s="17">
        <v>1.6</v>
      </c>
      <c r="L7" s="17"/>
    </row>
    <row r="8" spans="1:12">
      <c r="A8" s="17">
        <v>1972</v>
      </c>
      <c r="B8" s="17">
        <v>0.73</v>
      </c>
      <c r="C8" s="17">
        <v>0.96</v>
      </c>
      <c r="D8" s="17">
        <v>1.36</v>
      </c>
      <c r="E8" s="17">
        <v>2.72</v>
      </c>
      <c r="F8" s="17">
        <v>3.17</v>
      </c>
      <c r="G8" s="17">
        <v>2.23</v>
      </c>
      <c r="H8" s="17">
        <v>0.77</v>
      </c>
      <c r="I8" s="17">
        <v>1.04</v>
      </c>
      <c r="J8" s="17">
        <v>6.92</v>
      </c>
      <c r="K8" s="17">
        <v>1.74</v>
      </c>
      <c r="L8" s="17"/>
    </row>
    <row r="9" spans="1:12">
      <c r="A9" s="17">
        <v>1973</v>
      </c>
      <c r="B9" s="17">
        <v>0.72</v>
      </c>
      <c r="C9" s="17">
        <v>1.04</v>
      </c>
      <c r="D9" s="17">
        <v>1.58</v>
      </c>
      <c r="E9" s="17">
        <v>4.9000000000000004</v>
      </c>
      <c r="F9" s="17">
        <v>3.57</v>
      </c>
      <c r="G9" s="17">
        <v>3.31</v>
      </c>
      <c r="H9" s="17">
        <v>0.88</v>
      </c>
      <c r="I9" s="17">
        <v>1.2</v>
      </c>
      <c r="J9" s="17">
        <v>6.97</v>
      </c>
      <c r="K9" s="17">
        <v>1.95</v>
      </c>
      <c r="L9" s="17"/>
    </row>
    <row r="10" spans="1:12">
      <c r="A10" s="17">
        <v>1974</v>
      </c>
      <c r="B10" s="17">
        <v>1.23</v>
      </c>
      <c r="C10" s="17">
        <v>1.1200000000000001</v>
      </c>
      <c r="D10" s="17">
        <v>2.5099999999999998</v>
      </c>
      <c r="E10" s="17">
        <v>3.58</v>
      </c>
      <c r="F10" s="17">
        <v>4.5999999999999996</v>
      </c>
      <c r="G10" s="17">
        <v>3.04</v>
      </c>
      <c r="H10" s="17">
        <v>1.36</v>
      </c>
      <c r="I10" s="17">
        <v>1.26</v>
      </c>
      <c r="J10" s="17">
        <v>7.37</v>
      </c>
      <c r="K10" s="17">
        <v>2.09</v>
      </c>
      <c r="L10" s="17"/>
    </row>
    <row r="11" spans="1:12">
      <c r="A11" s="17">
        <v>1975</v>
      </c>
      <c r="B11" s="17">
        <v>1.33</v>
      </c>
      <c r="C11" s="17">
        <v>1.28</v>
      </c>
      <c r="D11" s="17">
        <v>2.84</v>
      </c>
      <c r="E11" s="17">
        <v>5.77</v>
      </c>
      <c r="F11" s="17">
        <v>5.16</v>
      </c>
      <c r="G11" s="17">
        <v>4.09</v>
      </c>
      <c r="H11" s="17">
        <v>1.43</v>
      </c>
      <c r="I11" s="17">
        <v>1.45</v>
      </c>
      <c r="J11" s="17">
        <v>8.84</v>
      </c>
      <c r="K11" s="17">
        <v>2.35</v>
      </c>
      <c r="L11" s="17"/>
    </row>
    <row r="12" spans="1:12">
      <c r="A12" s="17">
        <v>1976</v>
      </c>
      <c r="B12" s="17">
        <v>1.52</v>
      </c>
      <c r="C12" s="17">
        <v>1.45</v>
      </c>
      <c r="D12" s="17">
        <v>2.94</v>
      </c>
      <c r="E12" s="17">
        <v>4.13</v>
      </c>
      <c r="F12" s="17">
        <v>4.7699999999999996</v>
      </c>
      <c r="G12" s="17">
        <v>3.48</v>
      </c>
      <c r="H12" s="17">
        <v>1.53</v>
      </c>
      <c r="I12" s="17">
        <v>1.56</v>
      </c>
      <c r="J12" s="17">
        <v>10.01</v>
      </c>
      <c r="K12" s="17">
        <v>2.56</v>
      </c>
      <c r="L12" s="17"/>
    </row>
    <row r="13" spans="1:12">
      <c r="A13" s="17">
        <v>1977</v>
      </c>
      <c r="B13" s="17">
        <v>1.71</v>
      </c>
      <c r="C13" s="17">
        <v>1.72</v>
      </c>
      <c r="D13" s="17">
        <v>3.25</v>
      </c>
      <c r="E13" s="17">
        <v>5</v>
      </c>
      <c r="F13" s="17">
        <v>5.5</v>
      </c>
      <c r="G13" s="17">
        <v>3.94</v>
      </c>
      <c r="H13" s="17">
        <v>1.74</v>
      </c>
      <c r="I13" s="17">
        <v>1.91</v>
      </c>
      <c r="J13" s="17">
        <v>10.86</v>
      </c>
      <c r="K13" s="17">
        <v>3.64</v>
      </c>
      <c r="L13" s="17"/>
    </row>
    <row r="14" spans="1:12">
      <c r="A14" s="17">
        <v>1978</v>
      </c>
      <c r="B14" s="17">
        <v>2.2000000000000002</v>
      </c>
      <c r="C14" s="17">
        <v>2.02</v>
      </c>
      <c r="D14" s="17">
        <v>3.3</v>
      </c>
      <c r="E14" s="17">
        <v>5.0199999999999996</v>
      </c>
      <c r="F14" s="17">
        <v>5.86</v>
      </c>
      <c r="G14" s="17">
        <v>3.99</v>
      </c>
      <c r="H14" s="17">
        <v>1.83</v>
      </c>
      <c r="I14" s="17">
        <v>2.15</v>
      </c>
      <c r="J14" s="17">
        <v>12.76</v>
      </c>
      <c r="K14" s="17">
        <v>3.88</v>
      </c>
      <c r="L14" s="17"/>
    </row>
    <row r="15" spans="1:12">
      <c r="A15" s="17">
        <v>1979</v>
      </c>
      <c r="B15" s="17">
        <v>3.65</v>
      </c>
      <c r="C15" s="17">
        <v>2.3199999999999998</v>
      </c>
      <c r="D15" s="17">
        <v>4.51</v>
      </c>
      <c r="E15" s="17">
        <v>6.74</v>
      </c>
      <c r="F15" s="17">
        <v>8.2200000000000006</v>
      </c>
      <c r="G15" s="17">
        <v>5.43</v>
      </c>
      <c r="H15" s="17">
        <v>2.63</v>
      </c>
      <c r="I15" s="17">
        <v>2.48</v>
      </c>
      <c r="J15" s="17">
        <v>14.24</v>
      </c>
      <c r="K15" s="17">
        <v>4.22</v>
      </c>
      <c r="L15" s="17"/>
    </row>
    <row r="16" spans="1:12">
      <c r="A16" s="17">
        <v>1980</v>
      </c>
      <c r="B16" s="17">
        <v>3.02</v>
      </c>
      <c r="C16" s="17">
        <v>2.5099999999999998</v>
      </c>
      <c r="D16" s="17">
        <v>6.89</v>
      </c>
      <c r="E16" s="17">
        <v>8.68</v>
      </c>
      <c r="F16" s="17"/>
      <c r="G16" s="17">
        <v>7.95</v>
      </c>
      <c r="H16" s="17">
        <v>3.66</v>
      </c>
      <c r="I16" s="17">
        <v>2.66</v>
      </c>
      <c r="J16" s="17">
        <v>16.920000000000002</v>
      </c>
      <c r="K16" s="17">
        <v>4.63</v>
      </c>
      <c r="L16" s="17"/>
    </row>
    <row r="17" spans="1:12">
      <c r="A17" s="17">
        <v>1981</v>
      </c>
      <c r="B17" s="17">
        <v>4.34</v>
      </c>
      <c r="C17" s="17">
        <v>3</v>
      </c>
      <c r="D17" s="17">
        <v>8.2200000000000006</v>
      </c>
      <c r="E17" s="17">
        <v>7.75</v>
      </c>
      <c r="F17" s="17">
        <v>15.04</v>
      </c>
      <c r="G17" s="17">
        <v>8.5399999999999991</v>
      </c>
      <c r="H17" s="17">
        <v>4.51</v>
      </c>
      <c r="I17" s="17">
        <v>3.17</v>
      </c>
      <c r="J17" s="17">
        <v>18.45</v>
      </c>
      <c r="K17" s="17">
        <v>5.6</v>
      </c>
      <c r="L17" s="17"/>
    </row>
    <row r="18" spans="1:12">
      <c r="A18" s="17">
        <v>1982</v>
      </c>
      <c r="B18" s="17">
        <v>3.81</v>
      </c>
      <c r="C18" s="17">
        <v>3.63</v>
      </c>
      <c r="D18" s="17">
        <v>8.24</v>
      </c>
      <c r="E18" s="17">
        <v>8.91</v>
      </c>
      <c r="F18" s="17">
        <v>15.05</v>
      </c>
      <c r="G18" s="17">
        <v>9.43</v>
      </c>
      <c r="H18" s="17">
        <v>4.37</v>
      </c>
      <c r="I18" s="17">
        <v>3.91</v>
      </c>
      <c r="J18" s="17">
        <v>19.7</v>
      </c>
      <c r="K18" s="17">
        <v>7.34</v>
      </c>
      <c r="L18" s="17"/>
    </row>
    <row r="19" spans="1:12">
      <c r="A19" s="17">
        <v>1983</v>
      </c>
      <c r="B19" s="17">
        <v>3.4</v>
      </c>
      <c r="C19" s="17">
        <v>3.96</v>
      </c>
      <c r="D19" s="17">
        <v>6.68</v>
      </c>
      <c r="E19" s="17">
        <v>9.35</v>
      </c>
      <c r="F19" s="17">
        <v>7.76</v>
      </c>
      <c r="G19" s="17">
        <v>8.23</v>
      </c>
      <c r="H19" s="17">
        <v>4.2300000000000004</v>
      </c>
      <c r="I19" s="17">
        <v>4.13</v>
      </c>
      <c r="J19" s="17">
        <v>21.36</v>
      </c>
      <c r="K19" s="17">
        <v>7.07</v>
      </c>
      <c r="L19" s="17"/>
    </row>
    <row r="20" spans="1:12">
      <c r="A20" s="17">
        <v>1984</v>
      </c>
      <c r="B20" s="17">
        <v>3.78</v>
      </c>
      <c r="C20" s="17">
        <v>5.29</v>
      </c>
      <c r="D20" s="17">
        <v>6.25</v>
      </c>
      <c r="E20" s="17">
        <v>8.4700000000000006</v>
      </c>
      <c r="F20" s="17">
        <v>8.06</v>
      </c>
      <c r="G20" s="17">
        <v>7.78</v>
      </c>
      <c r="H20" s="17">
        <v>4.3099999999999996</v>
      </c>
      <c r="I20" s="17">
        <v>5.35</v>
      </c>
      <c r="J20" s="17">
        <v>21.71</v>
      </c>
      <c r="K20" s="17">
        <v>8.17</v>
      </c>
      <c r="L20" s="17"/>
    </row>
    <row r="21" spans="1:12">
      <c r="A21" s="17">
        <v>1985</v>
      </c>
      <c r="B21" s="17">
        <v>3.46</v>
      </c>
      <c r="C21" s="17">
        <v>4.5199999999999996</v>
      </c>
      <c r="D21" s="17">
        <v>7.25</v>
      </c>
      <c r="E21" s="17">
        <v>9.25</v>
      </c>
      <c r="F21" s="17">
        <v>8.67</v>
      </c>
      <c r="G21" s="17">
        <v>8.8800000000000008</v>
      </c>
      <c r="H21" s="17">
        <v>4.1399999999999997</v>
      </c>
      <c r="I21" s="17">
        <v>4.63</v>
      </c>
      <c r="J21" s="17">
        <v>22.8</v>
      </c>
      <c r="K21" s="17">
        <v>7.69</v>
      </c>
      <c r="L21" s="17"/>
    </row>
    <row r="22" spans="1:12">
      <c r="A22" s="17">
        <v>1986</v>
      </c>
      <c r="B22" s="17">
        <v>3.42</v>
      </c>
      <c r="C22" s="17">
        <v>4.8899999999999997</v>
      </c>
      <c r="D22" s="17">
        <v>4.04</v>
      </c>
      <c r="E22" s="17">
        <v>6.93</v>
      </c>
      <c r="F22" s="17">
        <v>4.6900000000000004</v>
      </c>
      <c r="G22" s="17">
        <v>6.36</v>
      </c>
      <c r="H22" s="17">
        <v>3.32</v>
      </c>
      <c r="I22" s="17">
        <v>4.9000000000000004</v>
      </c>
      <c r="J22" s="17">
        <v>23.27</v>
      </c>
      <c r="K22" s="17">
        <v>8.3699999999999992</v>
      </c>
      <c r="L22" s="17"/>
    </row>
    <row r="23" spans="1:12">
      <c r="A23" s="17">
        <v>1987</v>
      </c>
      <c r="B23" s="17">
        <v>2.62</v>
      </c>
      <c r="C23" s="17">
        <v>4.5999999999999996</v>
      </c>
      <c r="D23" s="17">
        <v>3.73</v>
      </c>
      <c r="E23" s="17">
        <v>7.34</v>
      </c>
      <c r="F23" s="17">
        <v>4.71</v>
      </c>
      <c r="G23" s="17">
        <v>6.47</v>
      </c>
      <c r="H23" s="17">
        <v>3.16</v>
      </c>
      <c r="I23" s="17">
        <v>4.66</v>
      </c>
      <c r="J23" s="17">
        <v>23.28</v>
      </c>
      <c r="K23" s="17">
        <v>8.75</v>
      </c>
      <c r="L23" s="17"/>
    </row>
    <row r="24" spans="1:12">
      <c r="A24" s="17">
        <v>1988</v>
      </c>
      <c r="B24" s="17">
        <v>2.63</v>
      </c>
      <c r="C24" s="17">
        <v>4.7300000000000004</v>
      </c>
      <c r="D24" s="17">
        <v>3.86</v>
      </c>
      <c r="E24" s="17">
        <v>7.49</v>
      </c>
      <c r="F24" s="17">
        <v>4.4000000000000004</v>
      </c>
      <c r="G24" s="17">
        <v>6.41</v>
      </c>
      <c r="H24" s="17">
        <v>3.2</v>
      </c>
      <c r="I24" s="17">
        <v>4.76</v>
      </c>
      <c r="J24" s="17">
        <v>22.88</v>
      </c>
      <c r="K24" s="17">
        <v>8.7899999999999991</v>
      </c>
      <c r="L24" s="17"/>
    </row>
    <row r="25" spans="1:12">
      <c r="A25" s="17">
        <v>1989</v>
      </c>
      <c r="B25" s="17">
        <v>3.01</v>
      </c>
      <c r="C25" s="17">
        <v>4.72</v>
      </c>
      <c r="D25" s="17">
        <v>5.43</v>
      </c>
      <c r="E25" s="17">
        <v>12.23</v>
      </c>
      <c r="F25" s="17">
        <v>4.5999999999999996</v>
      </c>
      <c r="G25" s="17">
        <v>9.16</v>
      </c>
      <c r="H25" s="17">
        <v>3.53</v>
      </c>
      <c r="I25" s="17">
        <v>4.87</v>
      </c>
      <c r="J25" s="17">
        <v>21.68</v>
      </c>
      <c r="K25" s="17">
        <v>8.43</v>
      </c>
      <c r="L25" s="17"/>
    </row>
    <row r="26" spans="1:12">
      <c r="A26" s="17">
        <v>1990</v>
      </c>
      <c r="B26" s="17">
        <v>3.02</v>
      </c>
      <c r="C26" s="17">
        <v>4.8499999999999996</v>
      </c>
      <c r="D26" s="17">
        <v>7.2</v>
      </c>
      <c r="E26" s="17">
        <v>9.19</v>
      </c>
      <c r="F26" s="17">
        <v>5.98</v>
      </c>
      <c r="G26" s="17">
        <v>8.34</v>
      </c>
      <c r="H26" s="17">
        <v>4.75</v>
      </c>
      <c r="I26" s="17">
        <v>4.9400000000000004</v>
      </c>
      <c r="J26" s="17">
        <v>20.9</v>
      </c>
      <c r="K26" s="17">
        <v>8.43</v>
      </c>
      <c r="L26" s="17"/>
    </row>
    <row r="27" spans="1:12">
      <c r="A27" s="17">
        <v>1991</v>
      </c>
      <c r="B27" s="17">
        <v>3.06</v>
      </c>
      <c r="C27" s="17">
        <v>5.0599999999999996</v>
      </c>
      <c r="D27" s="17">
        <v>6.86</v>
      </c>
      <c r="E27" s="17">
        <v>9.59</v>
      </c>
      <c r="F27" s="17">
        <v>7.32</v>
      </c>
      <c r="G27" s="17">
        <v>8.4700000000000006</v>
      </c>
      <c r="H27" s="17">
        <v>4.55</v>
      </c>
      <c r="I27" s="17">
        <v>5.12</v>
      </c>
      <c r="J27" s="17">
        <v>20.86</v>
      </c>
      <c r="K27" s="17">
        <v>8.36</v>
      </c>
      <c r="L27" s="17"/>
    </row>
    <row r="28" spans="1:12">
      <c r="A28" s="17">
        <v>1992</v>
      </c>
      <c r="B28" s="17">
        <v>2.8</v>
      </c>
      <c r="C28" s="17">
        <v>5.04</v>
      </c>
      <c r="D28" s="17">
        <v>7.08</v>
      </c>
      <c r="E28" s="17">
        <v>10.06</v>
      </c>
      <c r="F28" s="17">
        <v>6.88</v>
      </c>
      <c r="G28" s="17">
        <v>8.91</v>
      </c>
      <c r="H28" s="17">
        <v>4.16</v>
      </c>
      <c r="I28" s="17">
        <v>5.08</v>
      </c>
      <c r="J28" s="17">
        <v>20.43</v>
      </c>
      <c r="K28" s="17">
        <v>8.58</v>
      </c>
      <c r="L28" s="17"/>
    </row>
    <row r="29" spans="1:12">
      <c r="A29" s="17">
        <v>1993</v>
      </c>
      <c r="B29" s="17">
        <v>2.4700000000000002</v>
      </c>
      <c r="C29" s="17">
        <v>4.75</v>
      </c>
      <c r="D29" s="17">
        <v>4.12</v>
      </c>
      <c r="E29" s="17">
        <v>10.06</v>
      </c>
      <c r="F29" s="17">
        <v>6.98</v>
      </c>
      <c r="G29" s="17">
        <v>6.62</v>
      </c>
      <c r="H29" s="17">
        <v>4.0599999999999996</v>
      </c>
      <c r="I29" s="17">
        <v>4.75</v>
      </c>
      <c r="J29" s="17">
        <v>20.079999999999998</v>
      </c>
      <c r="K29" s="17">
        <v>8.0399999999999991</v>
      </c>
      <c r="L29" s="17"/>
    </row>
    <row r="30" spans="1:12">
      <c r="A30" s="17">
        <v>1994</v>
      </c>
      <c r="B30" s="17">
        <v>2.2799999999999998</v>
      </c>
      <c r="C30" s="17">
        <v>4.6399999999999997</v>
      </c>
      <c r="D30" s="17">
        <v>4.32</v>
      </c>
      <c r="E30" s="17">
        <v>9.4</v>
      </c>
      <c r="F30" s="17">
        <v>5.95</v>
      </c>
      <c r="G30" s="17">
        <v>6.55</v>
      </c>
      <c r="H30" s="17">
        <v>3.94</v>
      </c>
      <c r="I30" s="17">
        <v>4.6500000000000004</v>
      </c>
      <c r="J30" s="17">
        <v>20.260000000000002</v>
      </c>
      <c r="K30" s="17">
        <v>8.35</v>
      </c>
      <c r="L30" s="17"/>
    </row>
    <row r="31" spans="1:12">
      <c r="A31" s="17">
        <v>1995</v>
      </c>
      <c r="B31" s="17">
        <v>2.21</v>
      </c>
      <c r="C31" s="17">
        <v>4.45</v>
      </c>
      <c r="D31" s="17">
        <v>6.39</v>
      </c>
      <c r="E31" s="17">
        <v>9.5</v>
      </c>
      <c r="F31" s="17">
        <v>6.15</v>
      </c>
      <c r="G31" s="17">
        <v>8.14</v>
      </c>
      <c r="H31" s="17">
        <v>3.86</v>
      </c>
      <c r="I31" s="17">
        <v>4.5</v>
      </c>
      <c r="J31" s="17">
        <v>20.34</v>
      </c>
      <c r="K31" s="17">
        <v>8.2899999999999991</v>
      </c>
      <c r="L31" s="17"/>
    </row>
    <row r="32" spans="1:12">
      <c r="A32" s="17">
        <v>1996</v>
      </c>
      <c r="B32" s="17">
        <v>2.2000000000000002</v>
      </c>
      <c r="C32" s="17">
        <v>4.29</v>
      </c>
      <c r="D32" s="17">
        <v>8.3000000000000007</v>
      </c>
      <c r="E32" s="17">
        <v>10.89</v>
      </c>
      <c r="F32" s="17">
        <v>6.91</v>
      </c>
      <c r="G32" s="17">
        <v>9.82</v>
      </c>
      <c r="H32" s="17">
        <v>4.43</v>
      </c>
      <c r="I32" s="17">
        <v>4.3899999999999997</v>
      </c>
      <c r="J32" s="17">
        <v>20.39</v>
      </c>
      <c r="K32" s="17">
        <v>8.2200000000000006</v>
      </c>
      <c r="L32" s="17"/>
    </row>
    <row r="33" spans="1:12">
      <c r="A33" s="17">
        <v>1997</v>
      </c>
      <c r="B33" s="17">
        <v>2.72</v>
      </c>
      <c r="C33" s="17">
        <v>4.92</v>
      </c>
      <c r="D33" s="17">
        <v>7.09</v>
      </c>
      <c r="E33" s="17">
        <v>7.83</v>
      </c>
      <c r="F33" s="17">
        <v>7.23</v>
      </c>
      <c r="G33" s="17">
        <v>7.62</v>
      </c>
      <c r="H33" s="17">
        <v>4.41</v>
      </c>
      <c r="I33" s="17">
        <v>4.9800000000000004</v>
      </c>
      <c r="J33" s="17">
        <v>20.190000000000001</v>
      </c>
      <c r="K33" s="17">
        <v>8.49</v>
      </c>
      <c r="L33" s="17"/>
    </row>
    <row r="34" spans="1:12">
      <c r="A34" s="17">
        <v>1998</v>
      </c>
      <c r="B34" s="17">
        <v>2.87</v>
      </c>
      <c r="C34" s="17">
        <v>5.32</v>
      </c>
      <c r="D34" s="17">
        <v>5.87</v>
      </c>
      <c r="E34" s="17">
        <v>6.68</v>
      </c>
      <c r="F34" s="17">
        <v>6.25</v>
      </c>
      <c r="G34" s="17">
        <v>6.27</v>
      </c>
      <c r="H34" s="17">
        <v>3.82</v>
      </c>
      <c r="I34" s="17">
        <v>5.29</v>
      </c>
      <c r="J34" s="17">
        <v>20.059999999999999</v>
      </c>
      <c r="K34" s="17">
        <v>8.85</v>
      </c>
      <c r="L34" s="17"/>
    </row>
    <row r="35" spans="1:12">
      <c r="A35" s="17">
        <v>1999</v>
      </c>
      <c r="B35" s="17">
        <v>3.48</v>
      </c>
      <c r="C35" s="17">
        <v>5.09</v>
      </c>
      <c r="D35" s="17">
        <v>6.09</v>
      </c>
      <c r="E35" s="17">
        <v>7.72</v>
      </c>
      <c r="F35" s="17">
        <v>7.37</v>
      </c>
      <c r="G35" s="17">
        <v>7.15</v>
      </c>
      <c r="H35" s="17">
        <v>3.92</v>
      </c>
      <c r="I35" s="17">
        <v>5.0999999999999996</v>
      </c>
      <c r="J35" s="17">
        <v>18.39</v>
      </c>
      <c r="K35" s="17">
        <v>8.51</v>
      </c>
      <c r="L35" s="17"/>
    </row>
    <row r="36" spans="1:12">
      <c r="A36" s="17">
        <v>2000</v>
      </c>
      <c r="B36" s="17">
        <v>2.62</v>
      </c>
      <c r="C36" s="17">
        <v>5.9</v>
      </c>
      <c r="D36" s="17">
        <v>8.8000000000000007</v>
      </c>
      <c r="E36" s="17">
        <v>13.15</v>
      </c>
      <c r="F36" s="17">
        <v>9.1</v>
      </c>
      <c r="G36" s="17">
        <v>12.14</v>
      </c>
      <c r="H36" s="17">
        <v>5.88</v>
      </c>
      <c r="I36" s="17">
        <v>6.1</v>
      </c>
      <c r="J36" s="17">
        <v>18.43</v>
      </c>
      <c r="K36" s="17">
        <v>9.34</v>
      </c>
      <c r="L36" s="17"/>
    </row>
    <row r="37" spans="1:12">
      <c r="A37" s="17">
        <v>2001</v>
      </c>
      <c r="B37" s="17">
        <v>2.85</v>
      </c>
      <c r="C37" s="17">
        <v>7.69</v>
      </c>
      <c r="D37" s="17">
        <v>8.17</v>
      </c>
      <c r="E37" s="17">
        <v>13.6</v>
      </c>
      <c r="F37" s="17">
        <v>9</v>
      </c>
      <c r="G37" s="17">
        <v>12.69</v>
      </c>
      <c r="H37" s="17">
        <v>5.62</v>
      </c>
      <c r="I37" s="17">
        <v>7.91</v>
      </c>
      <c r="J37" s="17">
        <v>19.7</v>
      </c>
      <c r="K37" s="17">
        <v>11.08</v>
      </c>
      <c r="L37" s="17"/>
    </row>
    <row r="38" spans="1:12">
      <c r="A38" s="17">
        <v>2002</v>
      </c>
      <c r="B38" s="17">
        <v>2.57</v>
      </c>
      <c r="C38" s="17">
        <v>6.03</v>
      </c>
      <c r="D38" s="17">
        <v>6.87</v>
      </c>
      <c r="E38" s="17">
        <v>11.2</v>
      </c>
      <c r="F38" s="17">
        <v>9.0500000000000007</v>
      </c>
      <c r="G38" s="17">
        <v>10.23</v>
      </c>
      <c r="H38" s="17">
        <v>5.09</v>
      </c>
      <c r="I38" s="17">
        <v>6.12</v>
      </c>
      <c r="J38" s="17">
        <v>19.91</v>
      </c>
      <c r="K38" s="17">
        <v>9.74</v>
      </c>
      <c r="L38" s="17"/>
    </row>
    <row r="39" spans="1:12">
      <c r="A39" s="17">
        <v>2003</v>
      </c>
      <c r="B39" s="17">
        <v>2.52</v>
      </c>
      <c r="C39" s="17">
        <v>6.87</v>
      </c>
      <c r="D39" s="17">
        <v>9.0399999999999991</v>
      </c>
      <c r="E39" s="17">
        <v>13.46</v>
      </c>
      <c r="F39" s="17">
        <v>9.93</v>
      </c>
      <c r="G39" s="17">
        <v>12.47</v>
      </c>
      <c r="H39" s="17">
        <v>6.11</v>
      </c>
      <c r="I39" s="17">
        <v>7.02</v>
      </c>
      <c r="J39" s="17">
        <v>20.22</v>
      </c>
      <c r="K39" s="17">
        <v>10.78</v>
      </c>
      <c r="L39" s="17"/>
    </row>
    <row r="40" spans="1:12">
      <c r="A40" s="17">
        <v>2004</v>
      </c>
      <c r="B40" s="17">
        <v>3.33</v>
      </c>
      <c r="C40" s="17">
        <v>7.69</v>
      </c>
      <c r="D40" s="17">
        <v>10.56</v>
      </c>
      <c r="E40" s="17">
        <v>15.49</v>
      </c>
      <c r="F40" s="17">
        <v>11.08</v>
      </c>
      <c r="G40" s="17">
        <v>14.32</v>
      </c>
      <c r="H40" s="17">
        <v>6.95</v>
      </c>
      <c r="I40" s="17">
        <v>7.85</v>
      </c>
      <c r="J40" s="17">
        <v>21.14</v>
      </c>
      <c r="K40" s="17">
        <v>11.44</v>
      </c>
      <c r="L40" s="17"/>
    </row>
    <row r="41" spans="1:12">
      <c r="A41" s="17">
        <v>2005</v>
      </c>
      <c r="B41" s="17">
        <v>3.56</v>
      </c>
      <c r="C41" s="17">
        <v>9.2100000000000009</v>
      </c>
      <c r="D41" s="17">
        <v>15.84</v>
      </c>
      <c r="E41" s="17">
        <v>17.95</v>
      </c>
      <c r="F41" s="17">
        <v>15.2</v>
      </c>
      <c r="G41" s="17">
        <v>17.8</v>
      </c>
      <c r="H41" s="17">
        <v>9.1999999999999993</v>
      </c>
      <c r="I41" s="17">
        <v>9.51</v>
      </c>
      <c r="J41" s="17">
        <v>22.03</v>
      </c>
      <c r="K41" s="17">
        <v>13.1</v>
      </c>
      <c r="L41" s="17"/>
    </row>
    <row r="42" spans="1:12">
      <c r="A42" s="17">
        <v>2006</v>
      </c>
      <c r="B42" s="17">
        <v>3.73</v>
      </c>
      <c r="C42" s="17">
        <v>10.42</v>
      </c>
      <c r="D42" s="17">
        <v>18</v>
      </c>
      <c r="E42" s="17">
        <v>20.03</v>
      </c>
      <c r="F42" s="17">
        <v>21.25</v>
      </c>
      <c r="G42" s="17">
        <v>19.91</v>
      </c>
      <c r="H42" s="17">
        <v>10.6</v>
      </c>
      <c r="I42" s="17">
        <v>10.79</v>
      </c>
      <c r="J42" s="17">
        <v>22.26</v>
      </c>
      <c r="K42" s="17">
        <v>14.19</v>
      </c>
      <c r="L42" s="17"/>
    </row>
    <row r="43" spans="1:12">
      <c r="A43" s="17">
        <v>2007</v>
      </c>
      <c r="B43" s="17">
        <v>3.89</v>
      </c>
      <c r="C43" s="17">
        <v>8.94</v>
      </c>
      <c r="D43" s="17">
        <v>19.71</v>
      </c>
      <c r="E43" s="17">
        <v>22.56</v>
      </c>
      <c r="F43" s="17">
        <v>23.3</v>
      </c>
      <c r="G43" s="17">
        <v>22.38</v>
      </c>
      <c r="H43" s="17">
        <v>11.71</v>
      </c>
      <c r="I43" s="17">
        <v>9.4499999999999993</v>
      </c>
      <c r="J43" s="17">
        <v>23.9</v>
      </c>
      <c r="K43" s="17">
        <v>13.89</v>
      </c>
      <c r="L43" s="17"/>
    </row>
    <row r="44" spans="1:12">
      <c r="A44" s="17">
        <v>2008</v>
      </c>
      <c r="B44" s="17"/>
      <c r="C44" s="17">
        <v>8.4700000000000006</v>
      </c>
      <c r="D44" s="17">
        <v>24.06</v>
      </c>
      <c r="E44" s="17">
        <v>26.95</v>
      </c>
      <c r="F44" s="17">
        <v>28.85</v>
      </c>
      <c r="G44" s="17">
        <v>26.84</v>
      </c>
      <c r="H44" s="17">
        <v>14.42</v>
      </c>
      <c r="I44" s="17">
        <v>9.2100000000000009</v>
      </c>
      <c r="J44" s="17">
        <v>24.19</v>
      </c>
      <c r="K44" s="17">
        <v>13.54</v>
      </c>
      <c r="L44" s="17"/>
    </row>
    <row r="45" spans="1:12">
      <c r="A45" s="17">
        <v>2009</v>
      </c>
      <c r="B45" s="17"/>
      <c r="C45" s="17">
        <v>8.5500000000000007</v>
      </c>
      <c r="D45" s="17">
        <v>15.62</v>
      </c>
      <c r="E45" s="17">
        <v>20.58</v>
      </c>
      <c r="F45" s="17">
        <v>24.09</v>
      </c>
      <c r="G45" s="17">
        <v>20.34</v>
      </c>
      <c r="H45" s="17">
        <v>10.83</v>
      </c>
      <c r="I45" s="17">
        <v>9</v>
      </c>
      <c r="J45" s="17">
        <v>24.85</v>
      </c>
      <c r="K45" s="17">
        <v>13.67</v>
      </c>
      <c r="L45" s="17"/>
    </row>
    <row r="46" spans="1:12">
      <c r="A46" s="17">
        <v>2010</v>
      </c>
      <c r="B46" s="17"/>
      <c r="C46" s="17">
        <v>7.85</v>
      </c>
      <c r="D46" s="17">
        <v>20.03</v>
      </c>
      <c r="E46" s="17">
        <v>23.3</v>
      </c>
      <c r="F46" s="17">
        <v>26.15</v>
      </c>
      <c r="G46" s="17">
        <v>23.09</v>
      </c>
      <c r="H46" s="17">
        <v>12.78</v>
      </c>
      <c r="I46" s="17">
        <v>8.27</v>
      </c>
      <c r="J46" s="17">
        <v>25.52</v>
      </c>
      <c r="K46" s="17">
        <v>13.39</v>
      </c>
      <c r="L46" s="17"/>
    </row>
    <row r="47" spans="1:12">
      <c r="A47" s="17">
        <v>2011</v>
      </c>
      <c r="B47" s="17"/>
      <c r="C47" s="17">
        <v>8.1199999999999992</v>
      </c>
      <c r="D47" s="17">
        <v>25.86</v>
      </c>
      <c r="E47" s="17">
        <v>27.08</v>
      </c>
      <c r="F47" s="17">
        <v>26.86</v>
      </c>
      <c r="G47" s="17">
        <v>27</v>
      </c>
      <c r="H47" s="17">
        <v>15.36</v>
      </c>
      <c r="I47" s="17">
        <v>8.7100000000000009</v>
      </c>
      <c r="J47" s="17">
        <v>26.27</v>
      </c>
      <c r="K47" s="17">
        <v>13.77</v>
      </c>
      <c r="L47" s="17"/>
    </row>
    <row r="48" spans="1:12">
      <c r="A48" s="17">
        <v>2012</v>
      </c>
      <c r="B48" s="17"/>
      <c r="C48" s="17">
        <v>8.32</v>
      </c>
      <c r="D48" s="17">
        <v>26.53</v>
      </c>
      <c r="E48" s="17">
        <v>24.75</v>
      </c>
      <c r="F48" s="17">
        <v>28.14</v>
      </c>
      <c r="G48" s="17">
        <v>24.9</v>
      </c>
      <c r="H48" s="17">
        <v>17.11</v>
      </c>
      <c r="I48" s="17">
        <v>8.82</v>
      </c>
      <c r="J48" s="17">
        <v>29.1</v>
      </c>
      <c r="K48" s="17">
        <v>15.45</v>
      </c>
      <c r="L48" s="17"/>
    </row>
    <row r="49" spans="1:12">
      <c r="A49" s="17">
        <v>2013</v>
      </c>
      <c r="B49" s="17"/>
      <c r="C49" s="17">
        <v>8.15</v>
      </c>
      <c r="D49" s="17">
        <v>25.89</v>
      </c>
      <c r="E49" s="17">
        <v>24.48</v>
      </c>
      <c r="F49" s="17">
        <v>27.82</v>
      </c>
      <c r="G49" s="17">
        <v>24.55</v>
      </c>
      <c r="H49" s="17">
        <v>16.760000000000002</v>
      </c>
      <c r="I49" s="17">
        <v>8.67</v>
      </c>
      <c r="J49" s="17">
        <v>30.39</v>
      </c>
      <c r="K49" s="17">
        <v>15.08</v>
      </c>
      <c r="L49" s="17"/>
    </row>
    <row r="50" spans="1:12">
      <c r="A50" s="17">
        <v>2014</v>
      </c>
      <c r="B50" s="17"/>
      <c r="C50" s="17">
        <v>9.07</v>
      </c>
      <c r="D50" s="17">
        <v>24.59</v>
      </c>
      <c r="E50" s="17">
        <v>29.04</v>
      </c>
      <c r="F50" s="17">
        <v>27.68</v>
      </c>
      <c r="G50" s="17">
        <v>28.76</v>
      </c>
      <c r="H50" s="17">
        <v>16.34</v>
      </c>
      <c r="I50" s="17">
        <v>9.67</v>
      </c>
      <c r="J50" s="17">
        <v>31.2</v>
      </c>
      <c r="K50" s="17">
        <v>16.37</v>
      </c>
      <c r="L50" s="17"/>
    </row>
    <row r="51" spans="1:12">
      <c r="A51" s="17">
        <v>2015</v>
      </c>
      <c r="B51" s="17"/>
      <c r="C51" s="17">
        <v>9.2899999999999991</v>
      </c>
      <c r="D51" s="17">
        <v>14.68</v>
      </c>
      <c r="E51" s="17">
        <v>21.56</v>
      </c>
      <c r="F51" s="17">
        <v>16.96</v>
      </c>
      <c r="G51" s="17">
        <v>21.02</v>
      </c>
      <c r="H51" s="17">
        <v>11.26</v>
      </c>
      <c r="I51" s="17">
        <v>9.6300000000000008</v>
      </c>
      <c r="J51" s="17">
        <v>31.9</v>
      </c>
      <c r="K51" s="17">
        <v>16.89</v>
      </c>
      <c r="L51" s="17"/>
    </row>
    <row r="52" spans="1:12">
      <c r="A52" s="17">
        <v>2016</v>
      </c>
      <c r="B52" s="17"/>
      <c r="C52" s="17">
        <v>8.73</v>
      </c>
      <c r="D52" s="17">
        <v>13.19</v>
      </c>
      <c r="E52" s="17">
        <v>20.53</v>
      </c>
      <c r="F52" s="17">
        <v>13.52</v>
      </c>
      <c r="G52" s="17">
        <v>19.86</v>
      </c>
      <c r="H52" s="17">
        <v>9.6199999999999992</v>
      </c>
      <c r="I52" s="17">
        <v>9.02</v>
      </c>
      <c r="J52" s="17">
        <v>32.29</v>
      </c>
      <c r="K52" s="17">
        <v>16.32</v>
      </c>
      <c r="L52" s="17"/>
    </row>
    <row r="53" spans="1:12">
      <c r="A53" s="17">
        <v>2017</v>
      </c>
      <c r="B53" s="17"/>
      <c r="C53" s="17">
        <v>8.67</v>
      </c>
      <c r="D53" s="17">
        <v>17.739999999999998</v>
      </c>
      <c r="E53" s="17">
        <v>24.09</v>
      </c>
      <c r="F53" s="17">
        <v>16.91</v>
      </c>
      <c r="G53" s="17">
        <v>23.77</v>
      </c>
      <c r="H53" s="17">
        <v>10.76</v>
      </c>
      <c r="I53" s="17">
        <v>9.25</v>
      </c>
      <c r="J53" s="17">
        <v>32.1</v>
      </c>
      <c r="K53" s="17">
        <v>16.25</v>
      </c>
      <c r="L53" s="17"/>
    </row>
    <row r="54" spans="1:12">
      <c r="A54" s="17">
        <v>2018</v>
      </c>
      <c r="B54" s="17"/>
      <c r="C54" s="17">
        <v>8.67</v>
      </c>
      <c r="D54" s="17">
        <v>19.91</v>
      </c>
      <c r="E54" s="17">
        <v>25.08</v>
      </c>
      <c r="F54" s="17">
        <v>24.43</v>
      </c>
      <c r="G54" s="17">
        <v>24.78</v>
      </c>
      <c r="H54" s="17">
        <v>11.9</v>
      </c>
      <c r="I54" s="17">
        <v>9.33</v>
      </c>
      <c r="J54" s="17">
        <v>30.51</v>
      </c>
      <c r="K54" s="17">
        <v>15.84</v>
      </c>
      <c r="L54" s="17"/>
    </row>
    <row r="55" spans="1:12">
      <c r="A55" s="17">
        <v>2019</v>
      </c>
      <c r="B55" s="17"/>
      <c r="C55" s="17">
        <v>7.47</v>
      </c>
      <c r="D55" s="17">
        <v>19.2</v>
      </c>
      <c r="E55" s="17">
        <v>21.84</v>
      </c>
      <c r="F55" s="17">
        <v>22.84</v>
      </c>
      <c r="G55" s="17">
        <v>21.73</v>
      </c>
      <c r="H55" s="17">
        <v>11.46</v>
      </c>
      <c r="I55" s="17">
        <v>8.09</v>
      </c>
      <c r="J55" s="17">
        <v>30.48</v>
      </c>
      <c r="K55" s="17">
        <v>14.41</v>
      </c>
      <c r="L55" s="17"/>
    </row>
    <row r="56" spans="1:12">
      <c r="A56" s="17">
        <v>2020</v>
      </c>
      <c r="B56" s="17"/>
      <c r="C56" s="17">
        <v>7.81</v>
      </c>
      <c r="D56" s="17">
        <v>15.77</v>
      </c>
      <c r="E56" s="17">
        <v>19.03</v>
      </c>
      <c r="F56" s="17">
        <v>14.84</v>
      </c>
      <c r="G56" s="17">
        <v>18.86</v>
      </c>
      <c r="H56" s="17">
        <v>9.4700000000000006</v>
      </c>
      <c r="I56" s="17">
        <v>8.11</v>
      </c>
      <c r="J56" s="17">
        <v>30.59</v>
      </c>
      <c r="K56" s="17">
        <v>15.04</v>
      </c>
      <c r="L56" s="17"/>
    </row>
    <row r="57" spans="1:12">
      <c r="A57" s="18">
        <v>2021</v>
      </c>
      <c r="B57" s="18"/>
      <c r="C57" s="18">
        <v>8.58</v>
      </c>
      <c r="D57" s="18">
        <v>18.84</v>
      </c>
      <c r="E57" s="18">
        <v>25.16</v>
      </c>
      <c r="F57" s="18">
        <v>23.44</v>
      </c>
      <c r="G57" s="18">
        <v>24.69</v>
      </c>
      <c r="H57" s="18">
        <v>11.37</v>
      </c>
      <c r="I57" s="18">
        <v>8.9700000000000006</v>
      </c>
      <c r="J57" s="18">
        <v>30.57</v>
      </c>
      <c r="K57" s="18">
        <v>15.98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1.2</v>
      </c>
      <c r="C59" s="16">
        <v>37.9</v>
      </c>
      <c r="D59" s="16">
        <v>1.1000000000000001</v>
      </c>
      <c r="E59" s="16">
        <v>4.3</v>
      </c>
      <c r="F59" s="16">
        <v>0.1</v>
      </c>
      <c r="G59" s="16">
        <v>5.4</v>
      </c>
      <c r="H59" s="16">
        <v>0.1</v>
      </c>
      <c r="I59" s="16">
        <v>44.7</v>
      </c>
      <c r="J59" s="16">
        <v>38.5</v>
      </c>
      <c r="K59" s="16">
        <v>83.2</v>
      </c>
      <c r="L59" s="16"/>
    </row>
    <row r="60" spans="1:12">
      <c r="A60" s="17">
        <v>1971</v>
      </c>
      <c r="B60" s="17">
        <v>2.1</v>
      </c>
      <c r="C60" s="17">
        <v>43.5</v>
      </c>
      <c r="D60" s="17">
        <v>1.8</v>
      </c>
      <c r="E60" s="17">
        <v>3.6</v>
      </c>
      <c r="F60" s="17">
        <v>0.2</v>
      </c>
      <c r="G60" s="17">
        <v>5.5</v>
      </c>
      <c r="H60" s="17">
        <v>0.2</v>
      </c>
      <c r="I60" s="17">
        <v>51.3</v>
      </c>
      <c r="J60" s="17">
        <v>44.2</v>
      </c>
      <c r="K60" s="17">
        <v>95.6</v>
      </c>
      <c r="L60" s="17"/>
    </row>
    <row r="61" spans="1:12">
      <c r="A61" s="17">
        <v>1972</v>
      </c>
      <c r="B61" s="17">
        <v>1.2</v>
      </c>
      <c r="C61" s="17">
        <v>44</v>
      </c>
      <c r="D61" s="17">
        <v>1.8</v>
      </c>
      <c r="E61" s="17">
        <v>6.2</v>
      </c>
      <c r="F61" s="17">
        <v>0.2</v>
      </c>
      <c r="G61" s="17">
        <v>8.1999999999999993</v>
      </c>
      <c r="H61" s="17">
        <v>0.2</v>
      </c>
      <c r="I61" s="17">
        <v>53.6</v>
      </c>
      <c r="J61" s="17">
        <v>47.8</v>
      </c>
      <c r="K61" s="17">
        <v>101.4</v>
      </c>
      <c r="L61" s="17"/>
    </row>
    <row r="62" spans="1:12">
      <c r="A62" s="17">
        <v>1973</v>
      </c>
      <c r="B62" s="17">
        <v>1.3</v>
      </c>
      <c r="C62" s="17">
        <v>48</v>
      </c>
      <c r="D62" s="17">
        <v>2.8</v>
      </c>
      <c r="E62" s="17">
        <v>9.3000000000000007</v>
      </c>
      <c r="F62" s="17">
        <v>0.2</v>
      </c>
      <c r="G62" s="17">
        <v>12.3</v>
      </c>
      <c r="H62" s="17">
        <v>0.2</v>
      </c>
      <c r="I62" s="17">
        <v>61.8</v>
      </c>
      <c r="J62" s="17">
        <v>54</v>
      </c>
      <c r="K62" s="17">
        <v>115.8</v>
      </c>
      <c r="L62" s="17"/>
    </row>
    <row r="63" spans="1:12">
      <c r="A63" s="17">
        <v>1974</v>
      </c>
      <c r="B63" s="17">
        <v>3.4</v>
      </c>
      <c r="C63" s="17">
        <v>53.9</v>
      </c>
      <c r="D63" s="17">
        <v>4.7</v>
      </c>
      <c r="E63" s="17">
        <v>6.4</v>
      </c>
      <c r="F63" s="17">
        <v>0.1</v>
      </c>
      <c r="G63" s="17">
        <v>11.2</v>
      </c>
      <c r="H63" s="17">
        <v>0.3</v>
      </c>
      <c r="I63" s="17">
        <v>68.7</v>
      </c>
      <c r="J63" s="17">
        <v>63.5</v>
      </c>
      <c r="K63" s="17">
        <v>132.19999999999999</v>
      </c>
      <c r="L63" s="17"/>
    </row>
    <row r="64" spans="1:12">
      <c r="A64" s="17">
        <v>1975</v>
      </c>
      <c r="B64" s="17">
        <v>1.2</v>
      </c>
      <c r="C64" s="17">
        <v>72.8</v>
      </c>
      <c r="D64" s="17">
        <v>5.9</v>
      </c>
      <c r="E64" s="17">
        <v>8.8000000000000007</v>
      </c>
      <c r="F64" s="17">
        <v>0.1</v>
      </c>
      <c r="G64" s="17">
        <v>14.8</v>
      </c>
      <c r="H64" s="17">
        <v>0.3</v>
      </c>
      <c r="I64" s="17">
        <v>89.2</v>
      </c>
      <c r="J64" s="17">
        <v>75.2</v>
      </c>
      <c r="K64" s="17">
        <v>164.4</v>
      </c>
      <c r="L64" s="17"/>
    </row>
    <row r="65" spans="1:12">
      <c r="A65" s="17">
        <v>1976</v>
      </c>
      <c r="B65" s="17">
        <v>2.1</v>
      </c>
      <c r="C65" s="17">
        <v>91.6</v>
      </c>
      <c r="D65" s="17">
        <v>5.8</v>
      </c>
      <c r="E65" s="17">
        <v>6.6</v>
      </c>
      <c r="F65" s="17">
        <v>0.1</v>
      </c>
      <c r="G65" s="17">
        <v>12.5</v>
      </c>
      <c r="H65" s="17">
        <v>0.4</v>
      </c>
      <c r="I65" s="17">
        <v>106.5</v>
      </c>
      <c r="J65" s="17">
        <v>91.3</v>
      </c>
      <c r="K65" s="17">
        <v>197.8</v>
      </c>
      <c r="L65" s="17"/>
    </row>
    <row r="66" spans="1:12">
      <c r="A66" s="17">
        <v>1977</v>
      </c>
      <c r="B66" s="17">
        <v>3.1</v>
      </c>
      <c r="C66" s="17">
        <v>58.2</v>
      </c>
      <c r="D66" s="17">
        <v>6.4</v>
      </c>
      <c r="E66" s="17">
        <v>6.3</v>
      </c>
      <c r="F66" s="17">
        <v>0.1</v>
      </c>
      <c r="G66" s="17">
        <v>12.7</v>
      </c>
      <c r="H66" s="17">
        <v>0.5</v>
      </c>
      <c r="I66" s="17">
        <v>74.5</v>
      </c>
      <c r="J66" s="17">
        <v>102.3</v>
      </c>
      <c r="K66" s="17">
        <v>176.8</v>
      </c>
      <c r="L66" s="17"/>
    </row>
    <row r="67" spans="1:12">
      <c r="A67" s="17">
        <v>1978</v>
      </c>
      <c r="B67" s="17">
        <v>3.3</v>
      </c>
      <c r="C67" s="17">
        <v>92.2</v>
      </c>
      <c r="D67" s="17">
        <v>6.5</v>
      </c>
      <c r="E67" s="17">
        <v>6.5</v>
      </c>
      <c r="F67" s="17">
        <v>0.1</v>
      </c>
      <c r="G67" s="17">
        <v>13.1</v>
      </c>
      <c r="H67" s="17">
        <v>0.6</v>
      </c>
      <c r="I67" s="17">
        <v>109.1</v>
      </c>
      <c r="J67" s="17">
        <v>126.3</v>
      </c>
      <c r="K67" s="17">
        <v>235.4</v>
      </c>
      <c r="L67" s="17"/>
    </row>
    <row r="68" spans="1:12">
      <c r="A68" s="17">
        <v>1979</v>
      </c>
      <c r="B68" s="17">
        <v>9.1999999999999993</v>
      </c>
      <c r="C68" s="17">
        <v>134.30000000000001</v>
      </c>
      <c r="D68" s="17">
        <v>6.1</v>
      </c>
      <c r="E68" s="17">
        <v>5.8</v>
      </c>
      <c r="F68" s="17">
        <v>0.4</v>
      </c>
      <c r="G68" s="17">
        <v>12.3</v>
      </c>
      <c r="H68" s="17">
        <v>1.1000000000000001</v>
      </c>
      <c r="I68" s="17">
        <v>157</v>
      </c>
      <c r="J68" s="17">
        <v>155.9</v>
      </c>
      <c r="K68" s="17">
        <v>313</v>
      </c>
      <c r="L68" s="17"/>
    </row>
    <row r="69" spans="1:12">
      <c r="A69" s="17">
        <v>1980</v>
      </c>
      <c r="B69" s="17">
        <v>3.5</v>
      </c>
      <c r="C69" s="17">
        <v>158</v>
      </c>
      <c r="D69" s="17">
        <v>4.5</v>
      </c>
      <c r="E69" s="17">
        <v>8.1999999999999993</v>
      </c>
      <c r="F69" s="17"/>
      <c r="G69" s="17">
        <v>12.7</v>
      </c>
      <c r="H69" s="17">
        <v>1.6</v>
      </c>
      <c r="I69" s="17">
        <v>175.8</v>
      </c>
      <c r="J69" s="17">
        <v>179.9</v>
      </c>
      <c r="K69" s="17">
        <v>355.7</v>
      </c>
      <c r="L69" s="17"/>
    </row>
    <row r="70" spans="1:12">
      <c r="A70" s="17">
        <v>1981</v>
      </c>
      <c r="B70" s="17">
        <v>3.5</v>
      </c>
      <c r="C70" s="17">
        <v>176.8</v>
      </c>
      <c r="D70" s="17">
        <v>3.5</v>
      </c>
      <c r="E70" s="17">
        <v>8.1</v>
      </c>
      <c r="F70" s="17">
        <v>2.2000000000000002</v>
      </c>
      <c r="G70" s="17">
        <v>13.8</v>
      </c>
      <c r="H70" s="17">
        <v>2.7</v>
      </c>
      <c r="I70" s="17">
        <v>196.8</v>
      </c>
      <c r="J70" s="17">
        <v>216.4</v>
      </c>
      <c r="K70" s="17">
        <v>413.1</v>
      </c>
      <c r="L70" s="17"/>
    </row>
    <row r="71" spans="1:12">
      <c r="A71" s="17">
        <v>1982</v>
      </c>
      <c r="B71" s="17">
        <v>2.7</v>
      </c>
      <c r="C71" s="17">
        <v>156.69999999999999</v>
      </c>
      <c r="D71" s="17">
        <v>6</v>
      </c>
      <c r="E71" s="17">
        <v>10.4</v>
      </c>
      <c r="F71" s="17">
        <v>3.9</v>
      </c>
      <c r="G71" s="17">
        <v>20.3</v>
      </c>
      <c r="H71" s="17">
        <v>2.7</v>
      </c>
      <c r="I71" s="17">
        <v>182.4</v>
      </c>
      <c r="J71" s="17">
        <v>254.4</v>
      </c>
      <c r="K71" s="17">
        <v>436.8</v>
      </c>
      <c r="L71" s="17"/>
    </row>
    <row r="72" spans="1:12">
      <c r="A72" s="17">
        <v>1983</v>
      </c>
      <c r="B72" s="17">
        <v>2.4</v>
      </c>
      <c r="C72" s="17">
        <v>234.3</v>
      </c>
      <c r="D72" s="17">
        <v>6.4</v>
      </c>
      <c r="E72" s="17">
        <v>13.3</v>
      </c>
      <c r="F72" s="17">
        <v>1.7</v>
      </c>
      <c r="G72" s="17">
        <v>21.4</v>
      </c>
      <c r="H72" s="17">
        <v>2.8</v>
      </c>
      <c r="I72" s="17">
        <v>261</v>
      </c>
      <c r="J72" s="17">
        <v>277.3</v>
      </c>
      <c r="K72" s="17">
        <v>538.20000000000005</v>
      </c>
      <c r="L72" s="17"/>
    </row>
    <row r="73" spans="1:12">
      <c r="A73" s="17">
        <v>1984</v>
      </c>
      <c r="B73" s="17">
        <v>4.3</v>
      </c>
      <c r="C73" s="17">
        <v>310.5</v>
      </c>
      <c r="D73" s="17">
        <v>5.0999999999999996</v>
      </c>
      <c r="E73" s="17">
        <v>14.7</v>
      </c>
      <c r="F73" s="17">
        <v>0.7</v>
      </c>
      <c r="G73" s="17">
        <v>20.399999999999999</v>
      </c>
      <c r="H73" s="17">
        <v>2.9</v>
      </c>
      <c r="I73" s="17">
        <v>338.1</v>
      </c>
      <c r="J73" s="17">
        <v>285.7</v>
      </c>
      <c r="K73" s="17">
        <v>623.79999999999995</v>
      </c>
      <c r="L73" s="17"/>
    </row>
    <row r="74" spans="1:12">
      <c r="A74" s="17">
        <v>1985</v>
      </c>
      <c r="B74" s="17">
        <v>4.5</v>
      </c>
      <c r="C74" s="17">
        <v>285.3</v>
      </c>
      <c r="D74" s="17">
        <v>2.8</v>
      </c>
      <c r="E74" s="17">
        <v>15.8</v>
      </c>
      <c r="F74" s="17">
        <v>0.5</v>
      </c>
      <c r="G74" s="17">
        <v>19.100000000000001</v>
      </c>
      <c r="H74" s="17">
        <v>2.9</v>
      </c>
      <c r="I74" s="17">
        <v>311.8</v>
      </c>
      <c r="J74" s="17">
        <v>310.10000000000002</v>
      </c>
      <c r="K74" s="17">
        <v>621.79999999999995</v>
      </c>
      <c r="L74" s="17"/>
    </row>
    <row r="75" spans="1:12">
      <c r="A75" s="17">
        <v>1986</v>
      </c>
      <c r="B75" s="17">
        <v>3.5</v>
      </c>
      <c r="C75" s="17">
        <v>267.39999999999998</v>
      </c>
      <c r="D75" s="17">
        <v>1.6</v>
      </c>
      <c r="E75" s="17">
        <v>11.7</v>
      </c>
      <c r="F75" s="17">
        <v>0.1</v>
      </c>
      <c r="G75" s="17">
        <v>13.5</v>
      </c>
      <c r="H75" s="17">
        <v>2.1</v>
      </c>
      <c r="I75" s="17">
        <v>286.5</v>
      </c>
      <c r="J75" s="17">
        <v>316.7</v>
      </c>
      <c r="K75" s="17">
        <v>603.1</v>
      </c>
      <c r="L75" s="17"/>
    </row>
    <row r="76" spans="1:12">
      <c r="A76" s="17">
        <v>1987</v>
      </c>
      <c r="B76" s="17">
        <v>1.8</v>
      </c>
      <c r="C76" s="17">
        <v>206.4</v>
      </c>
      <c r="D76" s="17">
        <v>2</v>
      </c>
      <c r="E76" s="17">
        <v>12.9</v>
      </c>
      <c r="F76" s="17">
        <v>0.2</v>
      </c>
      <c r="G76" s="17">
        <v>15.1</v>
      </c>
      <c r="H76" s="17">
        <v>1</v>
      </c>
      <c r="I76" s="17">
        <v>224.3</v>
      </c>
      <c r="J76" s="17">
        <v>316.10000000000002</v>
      </c>
      <c r="K76" s="17">
        <v>540.4</v>
      </c>
      <c r="L76" s="17"/>
    </row>
    <row r="77" spans="1:12">
      <c r="A77" s="17">
        <v>1988</v>
      </c>
      <c r="B77" s="17">
        <v>2.6</v>
      </c>
      <c r="C77" s="17">
        <v>215.9</v>
      </c>
      <c r="D77" s="17">
        <v>2.7</v>
      </c>
      <c r="E77" s="17">
        <v>12.9</v>
      </c>
      <c r="F77" s="17">
        <v>0.2</v>
      </c>
      <c r="G77" s="17">
        <v>15.7</v>
      </c>
      <c r="H77" s="17">
        <v>1.1000000000000001</v>
      </c>
      <c r="I77" s="17">
        <v>235.3</v>
      </c>
      <c r="J77" s="17">
        <v>324</v>
      </c>
      <c r="K77" s="17">
        <v>559.29999999999995</v>
      </c>
      <c r="L77" s="17"/>
    </row>
    <row r="78" spans="1:12">
      <c r="A78" s="17">
        <v>1989</v>
      </c>
      <c r="B78" s="17">
        <v>3.3</v>
      </c>
      <c r="C78" s="17">
        <v>231.9</v>
      </c>
      <c r="D78" s="17">
        <v>5.5</v>
      </c>
      <c r="E78" s="17">
        <v>15.5</v>
      </c>
      <c r="F78" s="17">
        <v>0.1</v>
      </c>
      <c r="G78" s="17">
        <v>21</v>
      </c>
      <c r="H78" s="17">
        <v>1.2</v>
      </c>
      <c r="I78" s="17">
        <v>257.5</v>
      </c>
      <c r="J78" s="17">
        <v>308</v>
      </c>
      <c r="K78" s="17">
        <v>565.5</v>
      </c>
      <c r="L78" s="17"/>
    </row>
    <row r="79" spans="1:12">
      <c r="A79" s="17">
        <v>1990</v>
      </c>
      <c r="B79" s="17">
        <v>3.7</v>
      </c>
      <c r="C79" s="17">
        <v>229.4</v>
      </c>
      <c r="D79" s="17">
        <v>5.8</v>
      </c>
      <c r="E79" s="17">
        <v>10.6</v>
      </c>
      <c r="F79" s="17">
        <v>0.2</v>
      </c>
      <c r="G79" s="17">
        <v>16.5</v>
      </c>
      <c r="H79" s="17">
        <v>5.9</v>
      </c>
      <c r="I79" s="17">
        <v>255.5</v>
      </c>
      <c r="J79" s="17">
        <v>302.89999999999998</v>
      </c>
      <c r="K79" s="17">
        <v>558.4</v>
      </c>
      <c r="L79" s="17"/>
    </row>
    <row r="80" spans="1:12">
      <c r="A80" s="17">
        <v>1991</v>
      </c>
      <c r="B80" s="17">
        <v>3.9</v>
      </c>
      <c r="C80" s="17">
        <v>274.89999999999998</v>
      </c>
      <c r="D80" s="17">
        <v>5.2</v>
      </c>
      <c r="E80" s="17">
        <v>10.8</v>
      </c>
      <c r="F80" s="17">
        <v>0.2</v>
      </c>
      <c r="G80" s="17">
        <v>16.2</v>
      </c>
      <c r="H80" s="17">
        <v>5.9</v>
      </c>
      <c r="I80" s="17">
        <v>300.89999999999998</v>
      </c>
      <c r="J80" s="17">
        <v>317.5</v>
      </c>
      <c r="K80" s="17">
        <v>618.29999999999995</v>
      </c>
      <c r="L80" s="17"/>
    </row>
    <row r="81" spans="1:12">
      <c r="A81" s="17">
        <v>1992</v>
      </c>
      <c r="B81" s="17">
        <v>2.6</v>
      </c>
      <c r="C81" s="17">
        <v>243</v>
      </c>
      <c r="D81" s="17">
        <v>3.9</v>
      </c>
      <c r="E81" s="17">
        <v>9.1</v>
      </c>
      <c r="F81" s="17">
        <v>0.1</v>
      </c>
      <c r="G81" s="17">
        <v>13.1</v>
      </c>
      <c r="H81" s="17">
        <v>5.7</v>
      </c>
      <c r="I81" s="17">
        <v>264.39999999999998</v>
      </c>
      <c r="J81" s="17">
        <v>314</v>
      </c>
      <c r="K81" s="17">
        <v>578.4</v>
      </c>
      <c r="L81" s="17"/>
    </row>
    <row r="82" spans="1:12">
      <c r="A82" s="17">
        <v>1993</v>
      </c>
      <c r="B82" s="17">
        <v>1.2</v>
      </c>
      <c r="C82" s="17">
        <v>265.8</v>
      </c>
      <c r="D82" s="17">
        <v>3.1</v>
      </c>
      <c r="E82" s="17">
        <v>5.5</v>
      </c>
      <c r="F82" s="17">
        <v>0.1</v>
      </c>
      <c r="G82" s="17">
        <v>8.8000000000000007</v>
      </c>
      <c r="H82" s="17">
        <v>5.4</v>
      </c>
      <c r="I82" s="17">
        <v>281.2</v>
      </c>
      <c r="J82" s="17">
        <v>323.7</v>
      </c>
      <c r="K82" s="17">
        <v>604.9</v>
      </c>
      <c r="L82" s="17"/>
    </row>
    <row r="83" spans="1:12">
      <c r="A83" s="17">
        <v>1994</v>
      </c>
      <c r="B83" s="17">
        <v>0.8</v>
      </c>
      <c r="C83" s="17">
        <v>242.7</v>
      </c>
      <c r="D83" s="17">
        <v>2.4</v>
      </c>
      <c r="E83" s="17">
        <v>4.0999999999999996</v>
      </c>
      <c r="F83" s="17">
        <v>0.2</v>
      </c>
      <c r="G83" s="17">
        <v>6.7</v>
      </c>
      <c r="H83" s="17">
        <v>5</v>
      </c>
      <c r="I83" s="17">
        <v>255.2</v>
      </c>
      <c r="J83" s="17">
        <v>346.3</v>
      </c>
      <c r="K83" s="17">
        <v>601.5</v>
      </c>
      <c r="L83" s="17"/>
    </row>
    <row r="84" spans="1:12">
      <c r="A84" s="17">
        <v>1995</v>
      </c>
      <c r="B84" s="17">
        <v>0.5</v>
      </c>
      <c r="C84" s="17">
        <v>232.1</v>
      </c>
      <c r="D84" s="17">
        <v>2.7</v>
      </c>
      <c r="E84" s="17">
        <v>5.4</v>
      </c>
      <c r="F84" s="17">
        <v>0.1</v>
      </c>
      <c r="G84" s="17">
        <v>8.1999999999999993</v>
      </c>
      <c r="H84" s="17">
        <v>4.9000000000000004</v>
      </c>
      <c r="I84" s="17">
        <v>245.6</v>
      </c>
      <c r="J84" s="17">
        <v>349.9</v>
      </c>
      <c r="K84" s="17">
        <v>595.5</v>
      </c>
      <c r="L84" s="17"/>
    </row>
    <row r="85" spans="1:12">
      <c r="A85" s="17">
        <v>1996</v>
      </c>
      <c r="B85" s="17">
        <v>0.6</v>
      </c>
      <c r="C85" s="17">
        <v>242.9</v>
      </c>
      <c r="D85" s="17">
        <v>3.6</v>
      </c>
      <c r="E85" s="17">
        <v>7.4</v>
      </c>
      <c r="F85" s="17">
        <v>0.2</v>
      </c>
      <c r="G85" s="17">
        <v>11.2</v>
      </c>
      <c r="H85" s="17">
        <v>5.8</v>
      </c>
      <c r="I85" s="17">
        <v>260.39999999999998</v>
      </c>
      <c r="J85" s="17">
        <v>381.4</v>
      </c>
      <c r="K85" s="17">
        <v>641.79999999999995</v>
      </c>
      <c r="L85" s="17"/>
    </row>
    <row r="86" spans="1:12">
      <c r="A86" s="17">
        <v>1997</v>
      </c>
      <c r="B86" s="17">
        <v>0.9</v>
      </c>
      <c r="C86" s="17">
        <v>298.10000000000002</v>
      </c>
      <c r="D86" s="17">
        <v>3.6</v>
      </c>
      <c r="E86" s="17">
        <v>10.4</v>
      </c>
      <c r="F86" s="17">
        <v>0.2</v>
      </c>
      <c r="G86" s="17">
        <v>14.2</v>
      </c>
      <c r="H86" s="17">
        <v>6.6</v>
      </c>
      <c r="I86" s="17">
        <v>319.7</v>
      </c>
      <c r="J86" s="17">
        <v>389.9</v>
      </c>
      <c r="K86" s="17">
        <v>709.6</v>
      </c>
      <c r="L86" s="17"/>
    </row>
    <row r="87" spans="1:12">
      <c r="A87" s="17">
        <v>1998</v>
      </c>
      <c r="B87" s="17">
        <v>0.8</v>
      </c>
      <c r="C87" s="17">
        <v>316.60000000000002</v>
      </c>
      <c r="D87" s="17">
        <v>2.4</v>
      </c>
      <c r="E87" s="17">
        <v>2.7</v>
      </c>
      <c r="F87" s="17">
        <v>0.1</v>
      </c>
      <c r="G87" s="17">
        <v>5.2</v>
      </c>
      <c r="H87" s="17">
        <v>5.0999999999999996</v>
      </c>
      <c r="I87" s="17">
        <v>327.7</v>
      </c>
      <c r="J87" s="17">
        <v>393.9</v>
      </c>
      <c r="K87" s="17">
        <v>721.6</v>
      </c>
      <c r="L87" s="17"/>
    </row>
    <row r="88" spans="1:12">
      <c r="A88" s="17">
        <v>1999</v>
      </c>
      <c r="B88" s="17">
        <v>1.1000000000000001</v>
      </c>
      <c r="C88" s="17">
        <v>297.89999999999998</v>
      </c>
      <c r="D88" s="17">
        <v>2.8</v>
      </c>
      <c r="E88" s="17">
        <v>6.5</v>
      </c>
      <c r="F88" s="17">
        <v>0.2</v>
      </c>
      <c r="G88" s="17">
        <v>9.5</v>
      </c>
      <c r="H88" s="17">
        <v>5.3</v>
      </c>
      <c r="I88" s="17">
        <v>313.8</v>
      </c>
      <c r="J88" s="17">
        <v>391.2</v>
      </c>
      <c r="K88" s="17">
        <v>705</v>
      </c>
      <c r="L88" s="17"/>
    </row>
    <row r="89" spans="1:12">
      <c r="A89" s="17">
        <v>2000</v>
      </c>
      <c r="B89" s="17">
        <v>0.4</v>
      </c>
      <c r="C89" s="17">
        <v>344.9</v>
      </c>
      <c r="D89" s="17">
        <v>4.0999999999999996</v>
      </c>
      <c r="E89" s="17">
        <v>21</v>
      </c>
      <c r="F89" s="17">
        <v>0.2</v>
      </c>
      <c r="G89" s="17">
        <v>25.2</v>
      </c>
      <c r="H89" s="17">
        <v>8.6</v>
      </c>
      <c r="I89" s="17">
        <v>379.1</v>
      </c>
      <c r="J89" s="17">
        <v>409.6</v>
      </c>
      <c r="K89" s="17">
        <v>788.7</v>
      </c>
      <c r="L89" s="17"/>
    </row>
    <row r="90" spans="1:12">
      <c r="A90" s="17">
        <v>2001</v>
      </c>
      <c r="B90" s="17">
        <v>0.4</v>
      </c>
      <c r="C90" s="17">
        <v>445</v>
      </c>
      <c r="D90" s="17">
        <v>4.3</v>
      </c>
      <c r="E90" s="17">
        <v>36.9</v>
      </c>
      <c r="F90" s="17">
        <v>0.2</v>
      </c>
      <c r="G90" s="17">
        <v>41.4</v>
      </c>
      <c r="H90" s="17">
        <v>4.7</v>
      </c>
      <c r="I90" s="17">
        <v>491.6</v>
      </c>
      <c r="J90" s="17">
        <v>449.8</v>
      </c>
      <c r="K90" s="17">
        <v>941.3</v>
      </c>
      <c r="L90" s="17"/>
    </row>
    <row r="91" spans="1:12">
      <c r="A91" s="17">
        <v>2002</v>
      </c>
      <c r="B91" s="17">
        <v>1.4</v>
      </c>
      <c r="C91" s="17">
        <v>379.6</v>
      </c>
      <c r="D91" s="17">
        <v>3.3</v>
      </c>
      <c r="E91" s="17">
        <v>18.8</v>
      </c>
      <c r="F91" s="17">
        <v>0.1</v>
      </c>
      <c r="G91" s="17">
        <v>22.2</v>
      </c>
      <c r="H91" s="17">
        <v>4.3</v>
      </c>
      <c r="I91" s="17">
        <v>407.6</v>
      </c>
      <c r="J91" s="17">
        <v>471.3</v>
      </c>
      <c r="K91" s="17">
        <v>878.8</v>
      </c>
      <c r="L91" s="17"/>
    </row>
    <row r="92" spans="1:12">
      <c r="A92" s="17">
        <v>2003</v>
      </c>
      <c r="B92" s="17">
        <v>0.5</v>
      </c>
      <c r="C92" s="17">
        <v>400.5</v>
      </c>
      <c r="D92" s="17">
        <v>3.7</v>
      </c>
      <c r="E92" s="17">
        <v>19.399999999999999</v>
      </c>
      <c r="F92" s="17">
        <v>0.1</v>
      </c>
      <c r="G92" s="17">
        <v>23.2</v>
      </c>
      <c r="H92" s="17">
        <v>5.5</v>
      </c>
      <c r="I92" s="17">
        <v>429.6</v>
      </c>
      <c r="J92" s="17">
        <v>494.4</v>
      </c>
      <c r="K92" s="17">
        <v>924</v>
      </c>
      <c r="L92" s="17"/>
    </row>
    <row r="93" spans="1:12">
      <c r="A93" s="17">
        <v>2004</v>
      </c>
      <c r="B93" s="17">
        <v>1.7</v>
      </c>
      <c r="C93" s="17">
        <v>491.5</v>
      </c>
      <c r="D93" s="17">
        <v>5.2</v>
      </c>
      <c r="E93" s="17">
        <v>25.1</v>
      </c>
      <c r="F93" s="17">
        <v>0.1</v>
      </c>
      <c r="G93" s="17">
        <v>30.4</v>
      </c>
      <c r="H93" s="17">
        <v>6.4</v>
      </c>
      <c r="I93" s="17">
        <v>529.9</v>
      </c>
      <c r="J93" s="17">
        <v>528.29999999999995</v>
      </c>
      <c r="K93" s="21">
        <v>1058.2</v>
      </c>
      <c r="L93" s="17"/>
    </row>
    <row r="94" spans="1:12">
      <c r="A94" s="17">
        <v>2005</v>
      </c>
      <c r="B94" s="17">
        <v>0.3</v>
      </c>
      <c r="C94" s="17">
        <v>563.6</v>
      </c>
      <c r="D94" s="17">
        <v>2.4</v>
      </c>
      <c r="E94" s="17">
        <v>38</v>
      </c>
      <c r="F94" s="17">
        <v>0.1</v>
      </c>
      <c r="G94" s="17">
        <v>40.5</v>
      </c>
      <c r="H94" s="17">
        <v>7.5</v>
      </c>
      <c r="I94" s="17">
        <v>611.9</v>
      </c>
      <c r="J94" s="17">
        <v>568.70000000000005</v>
      </c>
      <c r="K94" s="21">
        <v>1180.5999999999999</v>
      </c>
      <c r="L94" s="17"/>
    </row>
    <row r="95" spans="1:12">
      <c r="A95" s="17">
        <v>2006</v>
      </c>
      <c r="B95" s="17">
        <v>0.3</v>
      </c>
      <c r="C95" s="17">
        <v>661.4</v>
      </c>
      <c r="D95" s="17">
        <v>3</v>
      </c>
      <c r="E95" s="17">
        <v>49.6</v>
      </c>
      <c r="F95" s="17">
        <v>0.2</v>
      </c>
      <c r="G95" s="17">
        <v>52.8</v>
      </c>
      <c r="H95" s="17">
        <v>7.6</v>
      </c>
      <c r="I95" s="17">
        <v>722.1</v>
      </c>
      <c r="J95" s="17">
        <v>625.20000000000005</v>
      </c>
      <c r="K95" s="21">
        <v>1347.3</v>
      </c>
      <c r="L95" s="17"/>
    </row>
    <row r="96" spans="1:12">
      <c r="A96" s="17">
        <v>2007</v>
      </c>
      <c r="B96" s="17">
        <v>0.2</v>
      </c>
      <c r="C96" s="17">
        <v>571.70000000000005</v>
      </c>
      <c r="D96" s="17">
        <v>3.2</v>
      </c>
      <c r="E96" s="17">
        <v>50.1</v>
      </c>
      <c r="F96" s="17">
        <v>0.3</v>
      </c>
      <c r="G96" s="17">
        <v>53.6</v>
      </c>
      <c r="H96" s="17">
        <v>9.3000000000000007</v>
      </c>
      <c r="I96" s="17">
        <v>634.79999999999995</v>
      </c>
      <c r="J96" s="17">
        <v>713.6</v>
      </c>
      <c r="K96" s="21">
        <v>1348.5</v>
      </c>
      <c r="L96" s="17"/>
    </row>
    <row r="97" spans="1:12">
      <c r="A97" s="17">
        <v>2008</v>
      </c>
      <c r="B97" s="17"/>
      <c r="C97" s="17">
        <v>593.79999999999995</v>
      </c>
      <c r="D97" s="17">
        <v>2.4</v>
      </c>
      <c r="E97" s="17">
        <v>69</v>
      </c>
      <c r="F97" s="17">
        <v>0.2</v>
      </c>
      <c r="G97" s="17">
        <v>71.5</v>
      </c>
      <c r="H97" s="17">
        <v>12.8</v>
      </c>
      <c r="I97" s="17">
        <v>678.1</v>
      </c>
      <c r="J97" s="17">
        <v>725.3</v>
      </c>
      <c r="K97" s="21">
        <v>1403.4</v>
      </c>
      <c r="L97" s="17"/>
    </row>
    <row r="98" spans="1:12">
      <c r="A98" s="17">
        <v>2009</v>
      </c>
      <c r="B98" s="17"/>
      <c r="C98" s="17">
        <v>583.4</v>
      </c>
      <c r="D98" s="17">
        <v>2.1</v>
      </c>
      <c r="E98" s="17">
        <v>50.8</v>
      </c>
      <c r="F98" s="17">
        <v>0.1</v>
      </c>
      <c r="G98" s="17">
        <v>53</v>
      </c>
      <c r="H98" s="17">
        <v>4.8</v>
      </c>
      <c r="I98" s="17">
        <v>641.20000000000005</v>
      </c>
      <c r="J98" s="17">
        <v>739.9</v>
      </c>
      <c r="K98" s="21">
        <v>1381.1</v>
      </c>
      <c r="L98" s="17"/>
    </row>
    <row r="99" spans="1:12">
      <c r="A99" s="17">
        <v>2010</v>
      </c>
      <c r="B99" s="17"/>
      <c r="C99" s="17">
        <v>543.20000000000005</v>
      </c>
      <c r="D99" s="17">
        <v>2.2999999999999998</v>
      </c>
      <c r="E99" s="17">
        <v>39.5</v>
      </c>
      <c r="F99" s="17">
        <v>0.1</v>
      </c>
      <c r="G99" s="17">
        <v>41.9</v>
      </c>
      <c r="H99" s="17">
        <v>6</v>
      </c>
      <c r="I99" s="17">
        <v>591.20000000000005</v>
      </c>
      <c r="J99" s="17">
        <v>769.1</v>
      </c>
      <c r="K99" s="21">
        <v>1360.3</v>
      </c>
      <c r="L99" s="17"/>
    </row>
    <row r="100" spans="1:12">
      <c r="A100" s="17">
        <v>2011</v>
      </c>
      <c r="B100" s="17"/>
      <c r="C100" s="17">
        <v>591.4</v>
      </c>
      <c r="D100" s="17">
        <v>3.5</v>
      </c>
      <c r="E100" s="17">
        <v>55.6</v>
      </c>
      <c r="F100" s="17" t="s">
        <v>265</v>
      </c>
      <c r="G100" s="17">
        <v>59.2</v>
      </c>
      <c r="H100" s="17">
        <v>7</v>
      </c>
      <c r="I100" s="17">
        <v>657.6</v>
      </c>
      <c r="J100" s="17">
        <v>802</v>
      </c>
      <c r="K100" s="21">
        <v>1459.6</v>
      </c>
      <c r="L100" s="17"/>
    </row>
    <row r="101" spans="1:12">
      <c r="A101" s="17">
        <v>2012</v>
      </c>
      <c r="B101" s="17"/>
      <c r="C101" s="17">
        <v>520.29999999999995</v>
      </c>
      <c r="D101" s="17">
        <v>4</v>
      </c>
      <c r="E101" s="17">
        <v>39.5</v>
      </c>
      <c r="F101" s="17" t="s">
        <v>265</v>
      </c>
      <c r="G101" s="17">
        <v>43.5</v>
      </c>
      <c r="H101" s="17">
        <v>6.5</v>
      </c>
      <c r="I101" s="17">
        <v>570.29999999999995</v>
      </c>
      <c r="J101" s="17">
        <v>912.3</v>
      </c>
      <c r="K101" s="21">
        <v>1482.7</v>
      </c>
      <c r="L101" s="17"/>
    </row>
    <row r="102" spans="1:12">
      <c r="A102" s="17">
        <v>2013</v>
      </c>
      <c r="B102" s="17"/>
      <c r="C102" s="17">
        <v>602.70000000000005</v>
      </c>
      <c r="D102" s="17">
        <v>2.7</v>
      </c>
      <c r="E102" s="17">
        <v>51.4</v>
      </c>
      <c r="F102" s="17" t="s">
        <v>265</v>
      </c>
      <c r="G102" s="17">
        <v>54.2</v>
      </c>
      <c r="H102" s="17">
        <v>8.3000000000000007</v>
      </c>
      <c r="I102" s="17">
        <v>665.2</v>
      </c>
      <c r="J102" s="17">
        <v>974.8</v>
      </c>
      <c r="K102" s="21">
        <v>1640</v>
      </c>
      <c r="L102" s="17"/>
    </row>
    <row r="103" spans="1:12">
      <c r="A103" s="17">
        <v>2014</v>
      </c>
      <c r="B103" s="17"/>
      <c r="C103" s="17">
        <v>592.1</v>
      </c>
      <c r="D103" s="17">
        <v>2.9</v>
      </c>
      <c r="E103" s="17">
        <v>50.7</v>
      </c>
      <c r="F103" s="17" t="s">
        <v>265</v>
      </c>
      <c r="G103" s="17">
        <v>53.6</v>
      </c>
      <c r="H103" s="17">
        <v>8.1999999999999993</v>
      </c>
      <c r="I103" s="17">
        <v>653.9</v>
      </c>
      <c r="J103" s="17">
        <v>954.2</v>
      </c>
      <c r="K103" s="21">
        <v>1608.2</v>
      </c>
      <c r="L103" s="17"/>
    </row>
    <row r="104" spans="1:12">
      <c r="A104" s="17">
        <v>2015</v>
      </c>
      <c r="B104" s="17"/>
      <c r="C104" s="17">
        <v>569.20000000000005</v>
      </c>
      <c r="D104" s="17">
        <v>1.9</v>
      </c>
      <c r="E104" s="17">
        <v>32.700000000000003</v>
      </c>
      <c r="F104" s="17" t="s">
        <v>265</v>
      </c>
      <c r="G104" s="17">
        <v>34.6</v>
      </c>
      <c r="H104" s="17">
        <v>14.8</v>
      </c>
      <c r="I104" s="17">
        <v>618.6</v>
      </c>
      <c r="J104" s="17">
        <v>992.3</v>
      </c>
      <c r="K104" s="21">
        <v>1610.9</v>
      </c>
      <c r="L104" s="17"/>
    </row>
    <row r="105" spans="1:12">
      <c r="A105" s="17">
        <v>2016</v>
      </c>
      <c r="B105" s="17"/>
      <c r="C105" s="17">
        <v>583</v>
      </c>
      <c r="D105" s="17">
        <v>2</v>
      </c>
      <c r="E105" s="17">
        <v>31.7</v>
      </c>
      <c r="F105" s="17" t="s">
        <v>265</v>
      </c>
      <c r="G105" s="17">
        <v>33.799999999999997</v>
      </c>
      <c r="H105" s="17">
        <v>13</v>
      </c>
      <c r="I105" s="17">
        <v>629.9</v>
      </c>
      <c r="J105" s="21">
        <v>1032.3</v>
      </c>
      <c r="K105" s="21">
        <v>1662.2</v>
      </c>
      <c r="L105" s="17"/>
    </row>
    <row r="106" spans="1:12">
      <c r="A106" s="17">
        <v>2017</v>
      </c>
      <c r="B106" s="17"/>
      <c r="C106" s="17">
        <v>603.6</v>
      </c>
      <c r="D106" s="17">
        <v>2.2999999999999998</v>
      </c>
      <c r="E106" s="17">
        <v>59.9</v>
      </c>
      <c r="F106" s="17" t="s">
        <v>265</v>
      </c>
      <c r="G106" s="17">
        <v>62.3</v>
      </c>
      <c r="H106" s="17">
        <v>14.4</v>
      </c>
      <c r="I106" s="17">
        <v>680.3</v>
      </c>
      <c r="J106" s="21">
        <v>1041.8</v>
      </c>
      <c r="K106" s="21">
        <v>1722.1</v>
      </c>
      <c r="L106" s="17"/>
    </row>
    <row r="107" spans="1:12">
      <c r="A107" s="17">
        <v>2018</v>
      </c>
      <c r="B107" s="17"/>
      <c r="C107" s="17">
        <v>609.4</v>
      </c>
      <c r="D107" s="17">
        <v>3</v>
      </c>
      <c r="E107" s="17">
        <v>63.2</v>
      </c>
      <c r="F107" s="17" t="s">
        <v>265</v>
      </c>
      <c r="G107" s="17">
        <v>66.2</v>
      </c>
      <c r="H107" s="17">
        <v>21</v>
      </c>
      <c r="I107" s="17">
        <v>696.6</v>
      </c>
      <c r="J107" s="21">
        <v>1011.4</v>
      </c>
      <c r="K107" s="21">
        <v>1708</v>
      </c>
      <c r="L107" s="17"/>
    </row>
    <row r="108" spans="1:12">
      <c r="A108" s="17">
        <v>2019</v>
      </c>
      <c r="B108" s="17"/>
      <c r="C108" s="17">
        <v>593.79999999999995</v>
      </c>
      <c r="D108" s="17">
        <v>2.6</v>
      </c>
      <c r="E108" s="17">
        <v>66.7</v>
      </c>
      <c r="F108" s="17" t="s">
        <v>265</v>
      </c>
      <c r="G108" s="17">
        <v>69.3</v>
      </c>
      <c r="H108" s="17">
        <v>20.5</v>
      </c>
      <c r="I108" s="17">
        <v>683.7</v>
      </c>
      <c r="J108" s="21">
        <v>1013</v>
      </c>
      <c r="K108" s="21">
        <v>1696.7</v>
      </c>
      <c r="L108" s="17"/>
    </row>
    <row r="109" spans="1:12">
      <c r="A109" s="17">
        <v>2020</v>
      </c>
      <c r="B109" s="17"/>
      <c r="C109" s="17">
        <v>604.70000000000005</v>
      </c>
      <c r="D109" s="17">
        <v>1.6</v>
      </c>
      <c r="E109" s="17">
        <v>35</v>
      </c>
      <c r="F109" s="17" t="s">
        <v>265</v>
      </c>
      <c r="G109" s="17">
        <v>36.700000000000003</v>
      </c>
      <c r="H109" s="17">
        <v>13</v>
      </c>
      <c r="I109" s="17">
        <v>654.4</v>
      </c>
      <c r="J109" s="21">
        <v>1100.7</v>
      </c>
      <c r="K109" s="21">
        <v>1755</v>
      </c>
      <c r="L109" s="17" t="s">
        <v>257</v>
      </c>
    </row>
    <row r="110" spans="1:12">
      <c r="A110" s="18">
        <v>2021</v>
      </c>
      <c r="B110" s="18"/>
      <c r="C110" s="18">
        <v>643.9</v>
      </c>
      <c r="D110" s="18">
        <v>2.4</v>
      </c>
      <c r="E110" s="18">
        <v>39.299999999999997</v>
      </c>
      <c r="F110" s="18" t="s">
        <v>265</v>
      </c>
      <c r="G110" s="18">
        <v>41.7</v>
      </c>
      <c r="H110" s="18">
        <v>12.9</v>
      </c>
      <c r="I110" s="18">
        <v>698.5</v>
      </c>
      <c r="J110" s="26">
        <v>1142.2</v>
      </c>
      <c r="K110" s="26">
        <v>1840.7</v>
      </c>
      <c r="L110" s="24"/>
    </row>
  </sheetData>
  <mergeCells count="10">
    <mergeCell ref="B58:L58"/>
    <mergeCell ref="A2:A5"/>
    <mergeCell ref="B2:I2"/>
    <mergeCell ref="J2:J4"/>
    <mergeCell ref="K2:L4"/>
    <mergeCell ref="B3:B4"/>
    <mergeCell ref="C3:C4"/>
    <mergeCell ref="D3:G3"/>
    <mergeCell ref="I3:I4"/>
    <mergeCell ref="B5:L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85500-4B1F-4591-9CBB-31BF670E4FFD}">
  <dimension ref="A1:L110"/>
  <sheetViews>
    <sheetView workbookViewId="0"/>
  </sheetViews>
  <sheetFormatPr defaultRowHeight="15"/>
  <sheetData>
    <row r="1" spans="1:12" ht="21">
      <c r="A1" s="13" t="s">
        <v>273</v>
      </c>
    </row>
    <row r="2" spans="1:12">
      <c r="A2" s="103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03" t="s">
        <v>245</v>
      </c>
      <c r="K2" s="108" t="s">
        <v>246</v>
      </c>
      <c r="L2" s="109"/>
    </row>
    <row r="3" spans="1:12">
      <c r="A3" s="104"/>
      <c r="B3" s="103" t="s">
        <v>247</v>
      </c>
      <c r="C3" s="103" t="s">
        <v>248</v>
      </c>
      <c r="D3" s="106" t="s">
        <v>249</v>
      </c>
      <c r="E3" s="107"/>
      <c r="F3" s="107"/>
      <c r="G3" s="114"/>
      <c r="H3" s="47" t="s">
        <v>250</v>
      </c>
      <c r="I3" s="108" t="s">
        <v>251</v>
      </c>
      <c r="J3" s="104"/>
      <c r="K3" s="110"/>
      <c r="L3" s="111"/>
    </row>
    <row r="4" spans="1:12" ht="15" customHeight="1">
      <c r="A4" s="104"/>
      <c r="B4" s="105"/>
      <c r="C4" s="105"/>
      <c r="D4" s="15" t="s">
        <v>236</v>
      </c>
      <c r="E4" s="15" t="s">
        <v>252</v>
      </c>
      <c r="F4" s="15" t="s">
        <v>253</v>
      </c>
      <c r="G4" s="15" t="s">
        <v>237</v>
      </c>
      <c r="H4" s="25" t="s">
        <v>254</v>
      </c>
      <c r="I4" s="112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1.29</v>
      </c>
      <c r="C6" s="16">
        <v>1.96</v>
      </c>
      <c r="D6" s="16">
        <v>1.51</v>
      </c>
      <c r="E6" s="16">
        <v>2.99</v>
      </c>
      <c r="F6" s="16">
        <v>1.6</v>
      </c>
      <c r="G6" s="16">
        <v>1.54</v>
      </c>
      <c r="H6" s="16">
        <v>0.56000000000000005</v>
      </c>
      <c r="I6" s="16">
        <v>1.52</v>
      </c>
      <c r="J6" s="16">
        <v>8.1199999999999992</v>
      </c>
      <c r="K6" s="16">
        <v>2.11</v>
      </c>
      <c r="L6" s="16"/>
    </row>
    <row r="7" spans="1:12">
      <c r="A7" s="17">
        <v>1971</v>
      </c>
      <c r="B7" s="17">
        <v>1.56</v>
      </c>
      <c r="C7" s="17">
        <v>2.0299999999999998</v>
      </c>
      <c r="D7" s="17">
        <v>1.58</v>
      </c>
      <c r="E7" s="17">
        <v>2.13</v>
      </c>
      <c r="F7" s="17">
        <v>1.66</v>
      </c>
      <c r="G7" s="17">
        <v>1.6</v>
      </c>
      <c r="H7" s="17">
        <v>0.59</v>
      </c>
      <c r="I7" s="17">
        <v>1.58</v>
      </c>
      <c r="J7" s="17">
        <v>8.08</v>
      </c>
      <c r="K7" s="17">
        <v>2.2200000000000002</v>
      </c>
      <c r="L7" s="17"/>
    </row>
    <row r="8" spans="1:12">
      <c r="A8" s="17">
        <v>1972</v>
      </c>
      <c r="B8" s="17">
        <v>1.58</v>
      </c>
      <c r="C8" s="17">
        <v>2.12</v>
      </c>
      <c r="D8" s="17">
        <v>1.59</v>
      </c>
      <c r="E8" s="17">
        <v>3.83</v>
      </c>
      <c r="F8" s="17">
        <v>1.69</v>
      </c>
      <c r="G8" s="17">
        <v>1.64</v>
      </c>
      <c r="H8" s="17">
        <v>0.6</v>
      </c>
      <c r="I8" s="17">
        <v>1.62</v>
      </c>
      <c r="J8" s="17">
        <v>8.42</v>
      </c>
      <c r="K8" s="17">
        <v>2.33</v>
      </c>
      <c r="L8" s="17"/>
    </row>
    <row r="9" spans="1:12">
      <c r="A9" s="17">
        <v>1973</v>
      </c>
      <c r="B9" s="17">
        <v>1.83</v>
      </c>
      <c r="C9" s="17">
        <v>2.15</v>
      </c>
      <c r="D9" s="17">
        <v>1.79</v>
      </c>
      <c r="E9" s="17">
        <v>4.13</v>
      </c>
      <c r="F9" s="17">
        <v>1.94</v>
      </c>
      <c r="G9" s="17">
        <v>1.85</v>
      </c>
      <c r="H9" s="17">
        <v>0.69</v>
      </c>
      <c r="I9" s="17">
        <v>1.82</v>
      </c>
      <c r="J9" s="17">
        <v>8.65</v>
      </c>
      <c r="K9" s="17">
        <v>2.62</v>
      </c>
      <c r="L9" s="17"/>
    </row>
    <row r="10" spans="1:12">
      <c r="A10" s="17">
        <v>1974</v>
      </c>
      <c r="B10" s="17">
        <v>2.19</v>
      </c>
      <c r="C10" s="17">
        <v>2.35</v>
      </c>
      <c r="D10" s="17">
        <v>2.72</v>
      </c>
      <c r="E10" s="17">
        <v>5.0999999999999996</v>
      </c>
      <c r="F10" s="17">
        <v>3.01</v>
      </c>
      <c r="G10" s="17">
        <v>2.8</v>
      </c>
      <c r="H10" s="17">
        <v>1.06</v>
      </c>
      <c r="I10" s="17">
        <v>2.74</v>
      </c>
      <c r="J10" s="17">
        <v>10.07</v>
      </c>
      <c r="K10" s="17">
        <v>3.68</v>
      </c>
      <c r="L10" s="17"/>
    </row>
    <row r="11" spans="1:12">
      <c r="A11" s="17">
        <v>1975</v>
      </c>
      <c r="B11" s="17">
        <v>2.62</v>
      </c>
      <c r="C11" s="17">
        <v>2.59</v>
      </c>
      <c r="D11" s="17">
        <v>2.87</v>
      </c>
      <c r="E11" s="17">
        <v>4.78</v>
      </c>
      <c r="F11" s="17">
        <v>3.16</v>
      </c>
      <c r="G11" s="17">
        <v>2.95</v>
      </c>
      <c r="H11" s="17">
        <v>1.1100000000000001</v>
      </c>
      <c r="I11" s="17">
        <v>2.87</v>
      </c>
      <c r="J11" s="17">
        <v>11.67</v>
      </c>
      <c r="K11" s="17">
        <v>4.05</v>
      </c>
      <c r="L11" s="17"/>
    </row>
    <row r="12" spans="1:12">
      <c r="A12" s="17">
        <v>1976</v>
      </c>
      <c r="B12" s="17">
        <v>2.64</v>
      </c>
      <c r="C12" s="17">
        <v>2.62</v>
      </c>
      <c r="D12" s="17">
        <v>3.06</v>
      </c>
      <c r="E12" s="17">
        <v>4.87</v>
      </c>
      <c r="F12" s="17">
        <v>3.35</v>
      </c>
      <c r="G12" s="17">
        <v>3.14</v>
      </c>
      <c r="H12" s="17">
        <v>1.19</v>
      </c>
      <c r="I12" s="17">
        <v>3.04</v>
      </c>
      <c r="J12" s="17">
        <v>11.02</v>
      </c>
      <c r="K12" s="17">
        <v>4.05</v>
      </c>
      <c r="L12" s="17"/>
    </row>
    <row r="13" spans="1:12">
      <c r="A13" s="17">
        <v>1977</v>
      </c>
      <c r="B13" s="17">
        <v>3.12</v>
      </c>
      <c r="C13" s="17">
        <v>3.54</v>
      </c>
      <c r="D13" s="17">
        <v>3.42</v>
      </c>
      <c r="E13" s="17">
        <v>5.71</v>
      </c>
      <c r="F13" s="17">
        <v>3.75</v>
      </c>
      <c r="G13" s="17">
        <v>3.51</v>
      </c>
      <c r="H13" s="17">
        <v>1.35</v>
      </c>
      <c r="I13" s="17">
        <v>3.39</v>
      </c>
      <c r="J13" s="17">
        <v>12.21</v>
      </c>
      <c r="K13" s="17">
        <v>4.47</v>
      </c>
      <c r="L13" s="17"/>
    </row>
    <row r="14" spans="1:12">
      <c r="A14" s="17">
        <v>1978</v>
      </c>
      <c r="B14" s="17">
        <v>3.68</v>
      </c>
      <c r="C14" s="17">
        <v>3.49</v>
      </c>
      <c r="D14" s="17">
        <v>3.5</v>
      </c>
      <c r="E14" s="17">
        <v>6.09</v>
      </c>
      <c r="F14" s="17">
        <v>4.01</v>
      </c>
      <c r="G14" s="17">
        <v>3.61</v>
      </c>
      <c r="H14" s="17">
        <v>1.43</v>
      </c>
      <c r="I14" s="17">
        <v>3.46</v>
      </c>
      <c r="J14" s="17">
        <v>12.57</v>
      </c>
      <c r="K14" s="17">
        <v>4.72</v>
      </c>
      <c r="L14" s="17"/>
    </row>
    <row r="15" spans="1:12">
      <c r="A15" s="17">
        <v>1979</v>
      </c>
      <c r="B15" s="17">
        <v>3.64</v>
      </c>
      <c r="C15" s="17">
        <v>4.0999999999999996</v>
      </c>
      <c r="D15" s="17">
        <v>4.96</v>
      </c>
      <c r="E15" s="17">
        <v>9.06</v>
      </c>
      <c r="F15" s="17">
        <v>5.33</v>
      </c>
      <c r="G15" s="17">
        <v>5.16</v>
      </c>
      <c r="H15" s="17">
        <v>2.0499999999999998</v>
      </c>
      <c r="I15" s="17">
        <v>4.8600000000000003</v>
      </c>
      <c r="J15" s="17">
        <v>14.63</v>
      </c>
      <c r="K15" s="17">
        <v>6.44</v>
      </c>
      <c r="L15" s="17"/>
    </row>
    <row r="16" spans="1:12">
      <c r="A16" s="17">
        <v>1980</v>
      </c>
      <c r="B16" s="17">
        <v>3.9</v>
      </c>
      <c r="C16" s="17">
        <v>6.2</v>
      </c>
      <c r="D16" s="17">
        <v>6.94</v>
      </c>
      <c r="E16" s="17">
        <v>10.039999999999999</v>
      </c>
      <c r="F16" s="17">
        <v>8.15</v>
      </c>
      <c r="G16" s="17">
        <v>7.08</v>
      </c>
      <c r="H16" s="17">
        <v>2.85</v>
      </c>
      <c r="I16" s="17">
        <v>6.7</v>
      </c>
      <c r="J16" s="17">
        <v>18.3</v>
      </c>
      <c r="K16" s="17">
        <v>8.86</v>
      </c>
      <c r="L16" s="17"/>
    </row>
    <row r="17" spans="1:12">
      <c r="A17" s="17">
        <v>1981</v>
      </c>
      <c r="B17" s="17">
        <v>4.87</v>
      </c>
      <c r="C17" s="17">
        <v>7.27</v>
      </c>
      <c r="D17" s="17">
        <v>8.68</v>
      </c>
      <c r="E17" s="17">
        <v>10.92</v>
      </c>
      <c r="F17" s="17">
        <v>10.54</v>
      </c>
      <c r="G17" s="17">
        <v>8.81</v>
      </c>
      <c r="H17" s="17">
        <v>3.51</v>
      </c>
      <c r="I17" s="17">
        <v>8.26</v>
      </c>
      <c r="J17" s="17">
        <v>21.02</v>
      </c>
      <c r="K17" s="17">
        <v>11.07</v>
      </c>
      <c r="L17" s="17"/>
    </row>
    <row r="18" spans="1:12">
      <c r="A18" s="17">
        <v>1982</v>
      </c>
      <c r="B18" s="17">
        <v>4.43</v>
      </c>
      <c r="C18" s="17">
        <v>8.43</v>
      </c>
      <c r="D18" s="17">
        <v>8.33</v>
      </c>
      <c r="E18" s="17">
        <v>12.01</v>
      </c>
      <c r="F18" s="17">
        <v>10.79</v>
      </c>
      <c r="G18" s="17">
        <v>8.56</v>
      </c>
      <c r="H18" s="17">
        <v>3.4</v>
      </c>
      <c r="I18" s="17">
        <v>8.06</v>
      </c>
      <c r="J18" s="17">
        <v>21.71</v>
      </c>
      <c r="K18" s="17">
        <v>11.28</v>
      </c>
      <c r="L18" s="17"/>
    </row>
    <row r="19" spans="1:12">
      <c r="A19" s="17">
        <v>1983</v>
      </c>
      <c r="B19" s="17">
        <v>4.0599999999999996</v>
      </c>
      <c r="C19" s="17">
        <v>9.59</v>
      </c>
      <c r="D19" s="17">
        <v>7.78</v>
      </c>
      <c r="E19" s="17">
        <v>12.23</v>
      </c>
      <c r="F19" s="17">
        <v>7.14</v>
      </c>
      <c r="G19" s="17">
        <v>7.96</v>
      </c>
      <c r="H19" s="17">
        <v>3.3</v>
      </c>
      <c r="I19" s="17">
        <v>7.28</v>
      </c>
      <c r="J19" s="17">
        <v>21.63</v>
      </c>
      <c r="K19" s="17">
        <v>11.53</v>
      </c>
      <c r="L19" s="17"/>
    </row>
    <row r="20" spans="1:12">
      <c r="A20" s="17">
        <v>1984</v>
      </c>
      <c r="B20" s="17">
        <v>4.76</v>
      </c>
      <c r="C20" s="17">
        <v>9.2799999999999994</v>
      </c>
      <c r="D20" s="17">
        <v>7.87</v>
      </c>
      <c r="E20" s="17">
        <v>12.88</v>
      </c>
      <c r="F20" s="17">
        <v>9.08</v>
      </c>
      <c r="G20" s="17">
        <v>8.18</v>
      </c>
      <c r="H20" s="17">
        <v>3.35</v>
      </c>
      <c r="I20" s="17">
        <v>7.77</v>
      </c>
      <c r="J20" s="17">
        <v>22.35</v>
      </c>
      <c r="K20" s="17">
        <v>11.7</v>
      </c>
      <c r="L20" s="17"/>
    </row>
    <row r="21" spans="1:12">
      <c r="A21" s="17">
        <v>1985</v>
      </c>
      <c r="B21" s="17">
        <v>4.3899999999999997</v>
      </c>
      <c r="C21" s="17">
        <v>8.76</v>
      </c>
      <c r="D21" s="17">
        <v>7.55</v>
      </c>
      <c r="E21" s="17">
        <v>11.45</v>
      </c>
      <c r="F21" s="17">
        <v>8.92</v>
      </c>
      <c r="G21" s="17">
        <v>7.82</v>
      </c>
      <c r="H21" s="17">
        <v>3.22</v>
      </c>
      <c r="I21" s="17">
        <v>7.51</v>
      </c>
      <c r="J21" s="17">
        <v>23.71</v>
      </c>
      <c r="K21" s="17">
        <v>11.08</v>
      </c>
      <c r="L21" s="17"/>
    </row>
    <row r="22" spans="1:12">
      <c r="A22" s="17">
        <v>1986</v>
      </c>
      <c r="B22" s="17">
        <v>4.1900000000000004</v>
      </c>
      <c r="C22" s="17">
        <v>8.26</v>
      </c>
      <c r="D22" s="17">
        <v>5.63</v>
      </c>
      <c r="E22" s="17">
        <v>9.7899999999999991</v>
      </c>
      <c r="F22" s="17">
        <v>6.38</v>
      </c>
      <c r="G22" s="17">
        <v>5.81</v>
      </c>
      <c r="H22" s="17">
        <v>2.58</v>
      </c>
      <c r="I22" s="17">
        <v>5.65</v>
      </c>
      <c r="J22" s="17">
        <v>23.98</v>
      </c>
      <c r="K22" s="17">
        <v>9.56</v>
      </c>
      <c r="L22" s="17"/>
    </row>
    <row r="23" spans="1:12">
      <c r="A23" s="17">
        <v>1987</v>
      </c>
      <c r="B23" s="17">
        <v>3.85</v>
      </c>
      <c r="C23" s="17">
        <v>7.73</v>
      </c>
      <c r="D23" s="17">
        <v>5.66</v>
      </c>
      <c r="E23" s="17">
        <v>10.37</v>
      </c>
      <c r="F23" s="17">
        <v>5.86</v>
      </c>
      <c r="G23" s="17">
        <v>5.88</v>
      </c>
      <c r="H23" s="17">
        <v>2.46</v>
      </c>
      <c r="I23" s="17">
        <v>5.75</v>
      </c>
      <c r="J23" s="17">
        <v>23.79</v>
      </c>
      <c r="K23" s="17">
        <v>9.77</v>
      </c>
      <c r="L23" s="17"/>
    </row>
    <row r="24" spans="1:12">
      <c r="A24" s="17">
        <v>1988</v>
      </c>
      <c r="B24" s="17">
        <v>3.99</v>
      </c>
      <c r="C24" s="17">
        <v>7.07</v>
      </c>
      <c r="D24" s="17">
        <v>5.88</v>
      </c>
      <c r="E24" s="17">
        <v>10.37</v>
      </c>
      <c r="F24" s="17">
        <v>5.53</v>
      </c>
      <c r="G24" s="17">
        <v>6.05</v>
      </c>
      <c r="H24" s="17">
        <v>2.4900000000000002</v>
      </c>
      <c r="I24" s="17">
        <v>5.91</v>
      </c>
      <c r="J24" s="17">
        <v>24.17</v>
      </c>
      <c r="K24" s="17">
        <v>9.82</v>
      </c>
      <c r="L24" s="17"/>
    </row>
    <row r="25" spans="1:12">
      <c r="A25" s="17">
        <v>1989</v>
      </c>
      <c r="B25" s="17">
        <v>3.96</v>
      </c>
      <c r="C25" s="17">
        <v>7.14</v>
      </c>
      <c r="D25" s="17">
        <v>6.77</v>
      </c>
      <c r="E25" s="17">
        <v>10.37</v>
      </c>
      <c r="F25" s="17">
        <v>5.18</v>
      </c>
      <c r="G25" s="17">
        <v>6.77</v>
      </c>
      <c r="H25" s="17">
        <v>2.75</v>
      </c>
      <c r="I25" s="17">
        <v>6.6</v>
      </c>
      <c r="J25" s="17">
        <v>24.93</v>
      </c>
      <c r="K25" s="17">
        <v>10.8</v>
      </c>
      <c r="L25" s="17"/>
    </row>
    <row r="26" spans="1:12">
      <c r="A26" s="17">
        <v>1990</v>
      </c>
      <c r="B26" s="17">
        <v>4.21</v>
      </c>
      <c r="C26" s="17">
        <v>7.57</v>
      </c>
      <c r="D26" s="17">
        <v>7.49</v>
      </c>
      <c r="E26" s="17">
        <v>14.41</v>
      </c>
      <c r="F26" s="17">
        <v>6.56</v>
      </c>
      <c r="G26" s="17">
        <v>7.75</v>
      </c>
      <c r="H26" s="17">
        <v>2.83</v>
      </c>
      <c r="I26" s="17">
        <v>7.44</v>
      </c>
      <c r="J26" s="17">
        <v>27.24</v>
      </c>
      <c r="K26" s="17">
        <v>12.11</v>
      </c>
      <c r="L26" s="17"/>
    </row>
    <row r="27" spans="1:12">
      <c r="A27" s="17">
        <v>1991</v>
      </c>
      <c r="B27" s="17">
        <v>4.07</v>
      </c>
      <c r="C27" s="17">
        <v>6.83</v>
      </c>
      <c r="D27" s="17">
        <v>7.34</v>
      </c>
      <c r="E27" s="17">
        <v>15.88</v>
      </c>
      <c r="F27" s="17">
        <v>5.89</v>
      </c>
      <c r="G27" s="17">
        <v>7.66</v>
      </c>
      <c r="H27" s="17">
        <v>2.71</v>
      </c>
      <c r="I27" s="17">
        <v>7.34</v>
      </c>
      <c r="J27" s="17">
        <v>30.64</v>
      </c>
      <c r="K27" s="17">
        <v>12.68</v>
      </c>
      <c r="L27" s="17"/>
    </row>
    <row r="28" spans="1:12">
      <c r="A28" s="17">
        <v>1992</v>
      </c>
      <c r="B28" s="17">
        <v>3.94</v>
      </c>
      <c r="C28" s="17">
        <v>6.86</v>
      </c>
      <c r="D28" s="17">
        <v>6.66</v>
      </c>
      <c r="E28" s="17">
        <v>12.26</v>
      </c>
      <c r="F28" s="17">
        <v>4.96</v>
      </c>
      <c r="G28" s="17">
        <v>6.78</v>
      </c>
      <c r="H28" s="17">
        <v>2.48</v>
      </c>
      <c r="I28" s="17">
        <v>6.5</v>
      </c>
      <c r="J28" s="17">
        <v>33.33</v>
      </c>
      <c r="K28" s="17">
        <v>12.63</v>
      </c>
      <c r="L28" s="17"/>
    </row>
    <row r="29" spans="1:12">
      <c r="A29" s="17">
        <v>1993</v>
      </c>
      <c r="B29" s="17">
        <v>3.96</v>
      </c>
      <c r="C29" s="17">
        <v>7.36</v>
      </c>
      <c r="D29" s="17">
        <v>6.31</v>
      </c>
      <c r="E29" s="17">
        <v>13.72</v>
      </c>
      <c r="F29" s="17">
        <v>4.97</v>
      </c>
      <c r="G29" s="17">
        <v>6.56</v>
      </c>
      <c r="H29" s="17">
        <v>2.42</v>
      </c>
      <c r="I29" s="17">
        <v>6.3</v>
      </c>
      <c r="J29" s="17">
        <v>33.51</v>
      </c>
      <c r="K29" s="17">
        <v>12.38</v>
      </c>
      <c r="L29" s="17"/>
    </row>
    <row r="30" spans="1:12">
      <c r="A30" s="17">
        <v>1994</v>
      </c>
      <c r="B30" s="17">
        <v>4.07</v>
      </c>
      <c r="C30" s="17">
        <v>7.72</v>
      </c>
      <c r="D30" s="17">
        <v>6.26</v>
      </c>
      <c r="E30" s="17">
        <v>13.94</v>
      </c>
      <c r="F30" s="17">
        <v>5.41</v>
      </c>
      <c r="G30" s="17">
        <v>6.57</v>
      </c>
      <c r="H30" s="17">
        <v>2.35</v>
      </c>
      <c r="I30" s="17">
        <v>6.33</v>
      </c>
      <c r="J30" s="17">
        <v>36.1</v>
      </c>
      <c r="K30" s="17">
        <v>12.64</v>
      </c>
      <c r="L30" s="17"/>
    </row>
    <row r="31" spans="1:12">
      <c r="A31" s="17">
        <v>1995</v>
      </c>
      <c r="B31" s="17">
        <v>4.01</v>
      </c>
      <c r="C31" s="17">
        <v>7.2</v>
      </c>
      <c r="D31" s="17">
        <v>6.02</v>
      </c>
      <c r="E31" s="17">
        <v>13.53</v>
      </c>
      <c r="F31" s="17">
        <v>4.7</v>
      </c>
      <c r="G31" s="17">
        <v>6.22</v>
      </c>
      <c r="H31" s="17">
        <v>2.2999999999999998</v>
      </c>
      <c r="I31" s="17">
        <v>6.04</v>
      </c>
      <c r="J31" s="17">
        <v>36.65</v>
      </c>
      <c r="K31" s="17">
        <v>11.52</v>
      </c>
      <c r="L31" s="17"/>
    </row>
    <row r="32" spans="1:12">
      <c r="A32" s="17">
        <v>1996</v>
      </c>
      <c r="B32" s="17">
        <v>3.96</v>
      </c>
      <c r="C32" s="17">
        <v>7.72</v>
      </c>
      <c r="D32" s="17">
        <v>7.44</v>
      </c>
      <c r="E32" s="17">
        <v>14.67</v>
      </c>
      <c r="F32" s="17">
        <v>5.65</v>
      </c>
      <c r="G32" s="17">
        <v>7.57</v>
      </c>
      <c r="H32" s="17">
        <v>2.64</v>
      </c>
      <c r="I32" s="17">
        <v>7.33</v>
      </c>
      <c r="J32" s="17">
        <v>36.880000000000003</v>
      </c>
      <c r="K32" s="17">
        <v>12.54</v>
      </c>
      <c r="L32" s="17"/>
    </row>
    <row r="33" spans="1:12">
      <c r="A33" s="17">
        <v>1997</v>
      </c>
      <c r="B33" s="17">
        <v>3.93</v>
      </c>
      <c r="C33" s="17">
        <v>8.35</v>
      </c>
      <c r="D33" s="17">
        <v>7.21</v>
      </c>
      <c r="E33" s="17">
        <v>14.53</v>
      </c>
      <c r="F33" s="17">
        <v>5.76</v>
      </c>
      <c r="G33" s="17">
        <v>7.31</v>
      </c>
      <c r="H33" s="17">
        <v>2.63</v>
      </c>
      <c r="I33" s="17">
        <v>7.14</v>
      </c>
      <c r="J33" s="17">
        <v>37.36</v>
      </c>
      <c r="K33" s="17">
        <v>12.66</v>
      </c>
      <c r="L33" s="17"/>
    </row>
    <row r="34" spans="1:12">
      <c r="A34" s="17">
        <v>1998</v>
      </c>
      <c r="B34" s="17">
        <v>3.7</v>
      </c>
      <c r="C34" s="17">
        <v>7.96</v>
      </c>
      <c r="D34" s="17">
        <v>6.02</v>
      </c>
      <c r="E34" s="17">
        <v>13.67</v>
      </c>
      <c r="F34" s="17">
        <v>4.72</v>
      </c>
      <c r="G34" s="17">
        <v>6.1</v>
      </c>
      <c r="H34" s="17">
        <v>2.27</v>
      </c>
      <c r="I34" s="17">
        <v>6.01</v>
      </c>
      <c r="J34" s="17">
        <v>38.159999999999997</v>
      </c>
      <c r="K34" s="17">
        <v>11.47</v>
      </c>
      <c r="L34" s="17"/>
    </row>
    <row r="35" spans="1:12">
      <c r="A35" s="17">
        <v>1999</v>
      </c>
      <c r="B35" s="17">
        <v>3.56</v>
      </c>
      <c r="C35" s="17">
        <v>7.33</v>
      </c>
      <c r="D35" s="17">
        <v>6.19</v>
      </c>
      <c r="E35" s="17">
        <v>13.21</v>
      </c>
      <c r="F35" s="17">
        <v>6.74</v>
      </c>
      <c r="G35" s="17">
        <v>6.56</v>
      </c>
      <c r="H35" s="17">
        <v>2.33</v>
      </c>
      <c r="I35" s="17">
        <v>6.42</v>
      </c>
      <c r="J35" s="17">
        <v>38.31</v>
      </c>
      <c r="K35" s="17">
        <v>12.2</v>
      </c>
      <c r="L35" s="17"/>
    </row>
    <row r="36" spans="1:12">
      <c r="A36" s="17">
        <v>2000</v>
      </c>
      <c r="B36" s="17">
        <v>3.53</v>
      </c>
      <c r="C36" s="17">
        <v>8.42</v>
      </c>
      <c r="D36" s="17">
        <v>9.85</v>
      </c>
      <c r="E36" s="17">
        <v>15.93</v>
      </c>
      <c r="F36" s="17">
        <v>10.27</v>
      </c>
      <c r="G36" s="17">
        <v>10.199999999999999</v>
      </c>
      <c r="H36" s="17">
        <v>3.5</v>
      </c>
      <c r="I36" s="17">
        <v>9.91</v>
      </c>
      <c r="J36" s="17">
        <v>36.590000000000003</v>
      </c>
      <c r="K36" s="17">
        <v>14.88</v>
      </c>
      <c r="L36" s="17"/>
    </row>
    <row r="37" spans="1:12">
      <c r="A37" s="17">
        <v>2001</v>
      </c>
      <c r="B37" s="17">
        <v>4.05</v>
      </c>
      <c r="C37" s="17">
        <v>10.46</v>
      </c>
      <c r="D37" s="17">
        <v>9.2200000000000006</v>
      </c>
      <c r="E37" s="17">
        <v>16.899999999999999</v>
      </c>
      <c r="F37" s="17">
        <v>9.6300000000000008</v>
      </c>
      <c r="G37" s="17">
        <v>9.7200000000000006</v>
      </c>
      <c r="H37" s="17">
        <v>3.34</v>
      </c>
      <c r="I37" s="17">
        <v>9.5299999999999994</v>
      </c>
      <c r="J37" s="17">
        <v>38.47</v>
      </c>
      <c r="K37" s="17">
        <v>15.17</v>
      </c>
      <c r="L37" s="17"/>
    </row>
    <row r="38" spans="1:12">
      <c r="A38" s="17">
        <v>2002</v>
      </c>
      <c r="B38" s="17">
        <v>4.13</v>
      </c>
      <c r="C38" s="17">
        <v>11.26</v>
      </c>
      <c r="D38" s="17">
        <v>8.56</v>
      </c>
      <c r="E38" s="17">
        <v>16.22</v>
      </c>
      <c r="F38" s="17">
        <v>9.66</v>
      </c>
      <c r="G38" s="17">
        <v>8.98</v>
      </c>
      <c r="H38" s="17">
        <v>3.03</v>
      </c>
      <c r="I38" s="17">
        <v>8.82</v>
      </c>
      <c r="J38" s="17">
        <v>37.340000000000003</v>
      </c>
      <c r="K38" s="17">
        <v>15.03</v>
      </c>
      <c r="L38" s="17"/>
    </row>
    <row r="39" spans="1:12">
      <c r="A39" s="17">
        <v>2003</v>
      </c>
      <c r="B39" s="17">
        <v>4</v>
      </c>
      <c r="C39" s="17">
        <v>12.21</v>
      </c>
      <c r="D39" s="17">
        <v>9.9600000000000009</v>
      </c>
      <c r="E39" s="17">
        <v>17.600000000000001</v>
      </c>
      <c r="F39" s="17">
        <v>9.2799999999999994</v>
      </c>
      <c r="G39" s="17">
        <v>10.3</v>
      </c>
      <c r="H39" s="17">
        <v>3.64</v>
      </c>
      <c r="I39" s="17">
        <v>10.15</v>
      </c>
      <c r="J39" s="17">
        <v>36.26</v>
      </c>
      <c r="K39" s="17">
        <v>14.74</v>
      </c>
      <c r="L39" s="17"/>
    </row>
    <row r="40" spans="1:12">
      <c r="A40" s="17">
        <v>2004</v>
      </c>
      <c r="B40" s="17">
        <v>4.91</v>
      </c>
      <c r="C40" s="17">
        <v>13.41</v>
      </c>
      <c r="D40" s="17">
        <v>11.45</v>
      </c>
      <c r="E40" s="17">
        <v>19.89</v>
      </c>
      <c r="F40" s="17">
        <v>11.13</v>
      </c>
      <c r="G40" s="17">
        <v>11.71</v>
      </c>
      <c r="H40" s="17">
        <v>4.1399999999999997</v>
      </c>
      <c r="I40" s="17">
        <v>11.54</v>
      </c>
      <c r="J40" s="17">
        <v>35.630000000000003</v>
      </c>
      <c r="K40" s="17">
        <v>15.6</v>
      </c>
      <c r="L40" s="17"/>
    </row>
    <row r="41" spans="1:12">
      <c r="A41" s="17">
        <v>2005</v>
      </c>
      <c r="B41" s="17">
        <v>5.42</v>
      </c>
      <c r="C41" s="17">
        <v>15.46</v>
      </c>
      <c r="D41" s="17">
        <v>15.05</v>
      </c>
      <c r="E41" s="17">
        <v>23.1</v>
      </c>
      <c r="F41" s="17">
        <v>15</v>
      </c>
      <c r="G41" s="17">
        <v>15.53</v>
      </c>
      <c r="H41" s="17">
        <v>5.48</v>
      </c>
      <c r="I41" s="17">
        <v>14.98</v>
      </c>
      <c r="J41" s="17">
        <v>38.79</v>
      </c>
      <c r="K41" s="17">
        <v>19.399999999999999</v>
      </c>
      <c r="L41" s="17"/>
    </row>
    <row r="42" spans="1:12">
      <c r="A42" s="17">
        <v>2006</v>
      </c>
      <c r="B42" s="17">
        <v>5.69</v>
      </c>
      <c r="C42" s="17">
        <v>16.989999999999998</v>
      </c>
      <c r="D42" s="17">
        <v>17.43</v>
      </c>
      <c r="E42" s="17">
        <v>25.87</v>
      </c>
      <c r="F42" s="17">
        <v>17.829999999999998</v>
      </c>
      <c r="G42" s="17">
        <v>17.98</v>
      </c>
      <c r="H42" s="17">
        <v>6.31</v>
      </c>
      <c r="I42" s="17">
        <v>17.32</v>
      </c>
      <c r="J42" s="17">
        <v>40.450000000000003</v>
      </c>
      <c r="K42" s="17">
        <v>22</v>
      </c>
      <c r="L42" s="17"/>
    </row>
    <row r="43" spans="1:12">
      <c r="A43" s="17">
        <v>2007</v>
      </c>
      <c r="B43" s="17">
        <v>5.69</v>
      </c>
      <c r="C43" s="17">
        <v>15.78</v>
      </c>
      <c r="D43" s="17">
        <v>19.37</v>
      </c>
      <c r="E43" s="17">
        <v>28.39</v>
      </c>
      <c r="F43" s="17">
        <v>22.27</v>
      </c>
      <c r="G43" s="17">
        <v>20.440000000000001</v>
      </c>
      <c r="H43" s="17">
        <v>6.97</v>
      </c>
      <c r="I43" s="17">
        <v>19.48</v>
      </c>
      <c r="J43" s="17">
        <v>48.43</v>
      </c>
      <c r="K43" s="17">
        <v>25.56</v>
      </c>
      <c r="L43" s="17"/>
    </row>
    <row r="44" spans="1:12">
      <c r="A44" s="17">
        <v>2008</v>
      </c>
      <c r="B44" s="17"/>
      <c r="C44" s="17">
        <v>16.38</v>
      </c>
      <c r="D44" s="17">
        <v>24.41</v>
      </c>
      <c r="E44" s="17">
        <v>32.96</v>
      </c>
      <c r="F44" s="17">
        <v>26.85</v>
      </c>
      <c r="G44" s="17">
        <v>25.57</v>
      </c>
      <c r="H44" s="17">
        <v>8.59</v>
      </c>
      <c r="I44" s="17">
        <v>23.9</v>
      </c>
      <c r="J44" s="17">
        <v>47.59</v>
      </c>
      <c r="K44" s="17">
        <v>29.57</v>
      </c>
      <c r="L44" s="17"/>
    </row>
    <row r="45" spans="1:12">
      <c r="A45" s="17">
        <v>2009</v>
      </c>
      <c r="B45" s="17"/>
      <c r="C45" s="17">
        <v>15.76</v>
      </c>
      <c r="D45" s="17">
        <v>18.18</v>
      </c>
      <c r="E45" s="17">
        <v>29.38</v>
      </c>
      <c r="F45" s="17">
        <v>21.9</v>
      </c>
      <c r="G45" s="17">
        <v>19.95</v>
      </c>
      <c r="H45" s="17">
        <v>6.45</v>
      </c>
      <c r="I45" s="17">
        <v>17.48</v>
      </c>
      <c r="J45" s="17">
        <v>45.83</v>
      </c>
      <c r="K45" s="17">
        <v>24.03</v>
      </c>
      <c r="L45" s="17"/>
    </row>
    <row r="46" spans="1:12">
      <c r="A46" s="17">
        <v>2010</v>
      </c>
      <c r="B46" s="17"/>
      <c r="C46" s="17">
        <v>13.61</v>
      </c>
      <c r="D46" s="17">
        <v>20.149999999999999</v>
      </c>
      <c r="E46" s="17">
        <v>30.7</v>
      </c>
      <c r="F46" s="17">
        <v>24.82</v>
      </c>
      <c r="G46" s="17">
        <v>22.3</v>
      </c>
      <c r="H46" s="17">
        <v>7.61</v>
      </c>
      <c r="I46" s="17">
        <v>19.13</v>
      </c>
      <c r="J46" s="17">
        <v>46.06</v>
      </c>
      <c r="K46" s="17">
        <v>25.67</v>
      </c>
      <c r="L46" s="17"/>
    </row>
    <row r="47" spans="1:12">
      <c r="A47" s="17">
        <v>2011</v>
      </c>
      <c r="B47" s="17"/>
      <c r="C47" s="17">
        <v>13.63</v>
      </c>
      <c r="D47" s="17">
        <v>25.43</v>
      </c>
      <c r="E47" s="17">
        <v>33.130000000000003</v>
      </c>
      <c r="F47" s="17">
        <v>29.02</v>
      </c>
      <c r="G47" s="17">
        <v>26.74</v>
      </c>
      <c r="H47" s="17">
        <v>9.15</v>
      </c>
      <c r="I47" s="17">
        <v>22.96</v>
      </c>
      <c r="J47" s="17">
        <v>45.09</v>
      </c>
      <c r="K47" s="17">
        <v>28.3</v>
      </c>
      <c r="L47" s="17"/>
    </row>
    <row r="48" spans="1:12">
      <c r="A48" s="17">
        <v>2012</v>
      </c>
      <c r="B48" s="17"/>
      <c r="C48" s="17">
        <v>15.49</v>
      </c>
      <c r="D48" s="17">
        <v>28.79</v>
      </c>
      <c r="E48" s="17">
        <v>31.21</v>
      </c>
      <c r="F48" s="17">
        <v>31.06</v>
      </c>
      <c r="G48" s="17">
        <v>29.25</v>
      </c>
      <c r="H48" s="17">
        <v>10.19</v>
      </c>
      <c r="I48" s="17">
        <v>25.04</v>
      </c>
      <c r="J48" s="17">
        <v>42.96</v>
      </c>
      <c r="K48" s="17">
        <v>30.08</v>
      </c>
      <c r="L48" s="17"/>
    </row>
    <row r="49" spans="1:12">
      <c r="A49" s="17">
        <v>2013</v>
      </c>
      <c r="B49" s="17"/>
      <c r="C49" s="17">
        <v>14.75</v>
      </c>
      <c r="D49" s="17">
        <v>27.85</v>
      </c>
      <c r="E49" s="17">
        <v>29.5</v>
      </c>
      <c r="F49" s="17">
        <v>31.01</v>
      </c>
      <c r="G49" s="17">
        <v>28.23</v>
      </c>
      <c r="H49" s="17">
        <v>9.98</v>
      </c>
      <c r="I49" s="17">
        <v>23.54</v>
      </c>
      <c r="J49" s="17">
        <v>42.07</v>
      </c>
      <c r="K49" s="17">
        <v>28.48</v>
      </c>
      <c r="L49" s="17"/>
    </row>
    <row r="50" spans="1:12">
      <c r="A50" s="17">
        <v>2014</v>
      </c>
      <c r="B50" s="17"/>
      <c r="C50" s="17">
        <v>16.36</v>
      </c>
      <c r="D50" s="17">
        <v>27.27</v>
      </c>
      <c r="E50" s="17">
        <v>33.01</v>
      </c>
      <c r="F50" s="17">
        <v>31.55</v>
      </c>
      <c r="G50" s="17">
        <v>28.56</v>
      </c>
      <c r="H50" s="17">
        <v>9.73</v>
      </c>
      <c r="I50" s="17">
        <v>23.88</v>
      </c>
      <c r="J50" s="17">
        <v>44.76</v>
      </c>
      <c r="K50" s="17">
        <v>29.22</v>
      </c>
      <c r="L50" s="17"/>
    </row>
    <row r="51" spans="1:12">
      <c r="A51" s="17">
        <v>2015</v>
      </c>
      <c r="B51" s="17"/>
      <c r="C51" s="17">
        <v>16.29</v>
      </c>
      <c r="D51" s="17">
        <v>18.71</v>
      </c>
      <c r="E51" s="17">
        <v>25.87</v>
      </c>
      <c r="F51" s="17">
        <v>16.89</v>
      </c>
      <c r="G51" s="17">
        <v>19.809999999999999</v>
      </c>
      <c r="H51" s="17">
        <v>6.71</v>
      </c>
      <c r="I51" s="17">
        <v>16.27</v>
      </c>
      <c r="J51" s="17">
        <v>45.76</v>
      </c>
      <c r="K51" s="17">
        <v>22.64</v>
      </c>
      <c r="L51" s="17"/>
    </row>
    <row r="52" spans="1:12">
      <c r="A52" s="17">
        <v>2016</v>
      </c>
      <c r="B52" s="17"/>
      <c r="C52" s="17">
        <v>13.42</v>
      </c>
      <c r="D52" s="17">
        <v>15.92</v>
      </c>
      <c r="E52" s="17">
        <v>24.09</v>
      </c>
      <c r="F52" s="17">
        <v>13.46</v>
      </c>
      <c r="G52" s="17">
        <v>17.170000000000002</v>
      </c>
      <c r="H52" s="17">
        <v>5.73</v>
      </c>
      <c r="I52" s="17">
        <v>14.73</v>
      </c>
      <c r="J52" s="17">
        <v>46.38</v>
      </c>
      <c r="K52" s="17">
        <v>22.06</v>
      </c>
      <c r="L52" s="17"/>
    </row>
    <row r="53" spans="1:12">
      <c r="A53" s="17">
        <v>2017</v>
      </c>
      <c r="B53" s="17"/>
      <c r="C53" s="17">
        <v>14.1</v>
      </c>
      <c r="D53" s="17">
        <v>17.84</v>
      </c>
      <c r="E53" s="17">
        <v>27.74</v>
      </c>
      <c r="F53" s="17">
        <v>16.84</v>
      </c>
      <c r="G53" s="17">
        <v>19.46</v>
      </c>
      <c r="H53" s="17">
        <v>6.41</v>
      </c>
      <c r="I53" s="17">
        <v>16.600000000000001</v>
      </c>
      <c r="J53" s="17">
        <v>46.8</v>
      </c>
      <c r="K53" s="17">
        <v>23.6</v>
      </c>
      <c r="L53" s="17"/>
    </row>
    <row r="54" spans="1:12">
      <c r="A54" s="17">
        <v>2018</v>
      </c>
      <c r="B54" s="17"/>
      <c r="C54" s="17">
        <v>15.74</v>
      </c>
      <c r="D54" s="17">
        <v>19.760000000000002</v>
      </c>
      <c r="E54" s="17">
        <v>31.32</v>
      </c>
      <c r="F54" s="17">
        <v>24.33</v>
      </c>
      <c r="G54" s="17">
        <v>22.09</v>
      </c>
      <c r="H54" s="17">
        <v>7.09</v>
      </c>
      <c r="I54" s="17">
        <v>18.43</v>
      </c>
      <c r="J54" s="17">
        <v>49.36</v>
      </c>
      <c r="K54" s="17">
        <v>25.44</v>
      </c>
      <c r="L54" s="17"/>
    </row>
    <row r="55" spans="1:12">
      <c r="A55" s="17">
        <v>2019</v>
      </c>
      <c r="B55" s="17"/>
      <c r="C55" s="17">
        <v>15.48</v>
      </c>
      <c r="D55" s="17">
        <v>18.829999999999998</v>
      </c>
      <c r="E55" s="17">
        <v>28.96</v>
      </c>
      <c r="F55" s="17">
        <v>22.72</v>
      </c>
      <c r="G55" s="17">
        <v>21.03</v>
      </c>
      <c r="H55" s="17">
        <v>6.82</v>
      </c>
      <c r="I55" s="17">
        <v>17.34</v>
      </c>
      <c r="J55" s="17">
        <v>52.43</v>
      </c>
      <c r="K55" s="17">
        <v>25.21</v>
      </c>
      <c r="L55" s="17"/>
    </row>
    <row r="56" spans="1:12">
      <c r="A56" s="17">
        <v>2020</v>
      </c>
      <c r="B56" s="17"/>
      <c r="C56" s="17">
        <v>14.31</v>
      </c>
      <c r="D56" s="17">
        <v>15.16</v>
      </c>
      <c r="E56" s="17">
        <v>26.72</v>
      </c>
      <c r="F56" s="17">
        <v>14.75</v>
      </c>
      <c r="G56" s="17">
        <v>17.36</v>
      </c>
      <c r="H56" s="17">
        <v>5.64</v>
      </c>
      <c r="I56" s="17">
        <v>14.8</v>
      </c>
      <c r="J56" s="17">
        <v>49.27</v>
      </c>
      <c r="K56" s="17">
        <v>23.31</v>
      </c>
      <c r="L56" s="17"/>
    </row>
    <row r="57" spans="1:12">
      <c r="A57" s="18">
        <v>2021</v>
      </c>
      <c r="B57" s="18"/>
      <c r="C57" s="18">
        <v>15.89</v>
      </c>
      <c r="D57" s="18">
        <v>18.440000000000001</v>
      </c>
      <c r="E57" s="18">
        <v>32.5</v>
      </c>
      <c r="F57" s="18">
        <v>23.3</v>
      </c>
      <c r="G57" s="18">
        <v>21.31</v>
      </c>
      <c r="H57" s="18">
        <v>6.77</v>
      </c>
      <c r="I57" s="18">
        <v>17.989999999999998</v>
      </c>
      <c r="J57" s="18">
        <v>49.88</v>
      </c>
      <c r="K57" s="18">
        <v>26.47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0.7</v>
      </c>
      <c r="C59" s="16">
        <v>1</v>
      </c>
      <c r="D59" s="16">
        <v>69.099999999999994</v>
      </c>
      <c r="E59" s="16">
        <v>2.6</v>
      </c>
      <c r="F59" s="16">
        <v>14.9</v>
      </c>
      <c r="G59" s="16">
        <v>86.6</v>
      </c>
      <c r="H59" s="16">
        <v>1</v>
      </c>
      <c r="I59" s="16">
        <v>89.4</v>
      </c>
      <c r="J59" s="16">
        <v>47.7</v>
      </c>
      <c r="K59" s="16">
        <v>137.1</v>
      </c>
      <c r="L59" s="16"/>
    </row>
    <row r="60" spans="1:12">
      <c r="A60" s="17">
        <v>1971</v>
      </c>
      <c r="B60" s="17">
        <v>0.7</v>
      </c>
      <c r="C60" s="17">
        <v>1.1000000000000001</v>
      </c>
      <c r="D60" s="17">
        <v>73</v>
      </c>
      <c r="E60" s="17">
        <v>1.8</v>
      </c>
      <c r="F60" s="17">
        <v>15.7</v>
      </c>
      <c r="G60" s="17">
        <v>90.5</v>
      </c>
      <c r="H60" s="17">
        <v>1.1000000000000001</v>
      </c>
      <c r="I60" s="17">
        <v>93.4</v>
      </c>
      <c r="J60" s="17">
        <v>52.1</v>
      </c>
      <c r="K60" s="17">
        <v>145.5</v>
      </c>
      <c r="L60" s="17"/>
    </row>
    <row r="61" spans="1:12">
      <c r="A61" s="17">
        <v>1972</v>
      </c>
      <c r="B61" s="17">
        <v>0.5</v>
      </c>
      <c r="C61" s="17">
        <v>1.3</v>
      </c>
      <c r="D61" s="17">
        <v>78</v>
      </c>
      <c r="E61" s="17">
        <v>3.8</v>
      </c>
      <c r="F61" s="17">
        <v>15.9</v>
      </c>
      <c r="G61" s="17">
        <v>97.7</v>
      </c>
      <c r="H61" s="17">
        <v>1.1000000000000001</v>
      </c>
      <c r="I61" s="17">
        <v>100.6</v>
      </c>
      <c r="J61" s="17">
        <v>61.1</v>
      </c>
      <c r="K61" s="17">
        <v>161.80000000000001</v>
      </c>
      <c r="L61" s="17"/>
    </row>
    <row r="62" spans="1:12">
      <c r="A62" s="17">
        <v>1973</v>
      </c>
      <c r="B62" s="17">
        <v>0.5</v>
      </c>
      <c r="C62" s="17">
        <v>1.3</v>
      </c>
      <c r="D62" s="17">
        <v>85</v>
      </c>
      <c r="E62" s="17">
        <v>4.2</v>
      </c>
      <c r="F62" s="17">
        <v>13.4</v>
      </c>
      <c r="G62" s="17">
        <v>102.6</v>
      </c>
      <c r="H62" s="17">
        <v>1.2</v>
      </c>
      <c r="I62" s="17">
        <v>105.7</v>
      </c>
      <c r="J62" s="17">
        <v>66.8</v>
      </c>
      <c r="K62" s="17">
        <v>172.4</v>
      </c>
      <c r="L62" s="17"/>
    </row>
    <row r="63" spans="1:12">
      <c r="A63" s="17">
        <v>1974</v>
      </c>
      <c r="B63" s="17">
        <v>0.5</v>
      </c>
      <c r="C63" s="17">
        <v>1.5</v>
      </c>
      <c r="D63" s="17">
        <v>125.8</v>
      </c>
      <c r="E63" s="17">
        <v>5.7</v>
      </c>
      <c r="F63" s="17">
        <v>17.5</v>
      </c>
      <c r="G63" s="17">
        <v>149.1</v>
      </c>
      <c r="H63" s="17">
        <v>1.9</v>
      </c>
      <c r="I63" s="17">
        <v>152.9</v>
      </c>
      <c r="J63" s="17">
        <v>82.7</v>
      </c>
      <c r="K63" s="17">
        <v>235.6</v>
      </c>
      <c r="L63" s="17"/>
    </row>
    <row r="64" spans="1:12">
      <c r="A64" s="17">
        <v>1975</v>
      </c>
      <c r="B64" s="17">
        <v>0.4</v>
      </c>
      <c r="C64" s="17">
        <v>1.9</v>
      </c>
      <c r="D64" s="17">
        <v>127.9</v>
      </c>
      <c r="E64" s="17">
        <v>6.5</v>
      </c>
      <c r="F64" s="17">
        <v>16.7</v>
      </c>
      <c r="G64" s="17">
        <v>151.1</v>
      </c>
      <c r="H64" s="17">
        <v>2.6</v>
      </c>
      <c r="I64" s="17">
        <v>156</v>
      </c>
      <c r="J64" s="17">
        <v>99</v>
      </c>
      <c r="K64" s="17">
        <v>255</v>
      </c>
      <c r="L64" s="17"/>
    </row>
    <row r="65" spans="1:12">
      <c r="A65" s="17">
        <v>1976</v>
      </c>
      <c r="B65" s="17">
        <v>0.3</v>
      </c>
      <c r="C65" s="17">
        <v>2.1</v>
      </c>
      <c r="D65" s="17">
        <v>161.4</v>
      </c>
      <c r="E65" s="17">
        <v>8.3000000000000007</v>
      </c>
      <c r="F65" s="17">
        <v>23.1</v>
      </c>
      <c r="G65" s="17">
        <v>192.8</v>
      </c>
      <c r="H65" s="17">
        <v>3.7</v>
      </c>
      <c r="I65" s="17">
        <v>198.9</v>
      </c>
      <c r="J65" s="17">
        <v>104.2</v>
      </c>
      <c r="K65" s="17">
        <v>303.10000000000002</v>
      </c>
      <c r="L65" s="17"/>
    </row>
    <row r="66" spans="1:12">
      <c r="A66" s="17">
        <v>1977</v>
      </c>
      <c r="B66" s="17">
        <v>0.4</v>
      </c>
      <c r="C66" s="17">
        <v>2.7</v>
      </c>
      <c r="D66" s="17">
        <v>198.3</v>
      </c>
      <c r="E66" s="17">
        <v>10.3</v>
      </c>
      <c r="F66" s="17">
        <v>20.2</v>
      </c>
      <c r="G66" s="17">
        <v>228.8</v>
      </c>
      <c r="H66" s="17">
        <v>5.2</v>
      </c>
      <c r="I66" s="17">
        <v>237.2</v>
      </c>
      <c r="J66" s="17">
        <v>119.2</v>
      </c>
      <c r="K66" s="17">
        <v>356.3</v>
      </c>
      <c r="L66" s="17"/>
    </row>
    <row r="67" spans="1:12">
      <c r="A67" s="17">
        <v>1978</v>
      </c>
      <c r="B67" s="17">
        <v>0.3</v>
      </c>
      <c r="C67" s="17">
        <v>2.7</v>
      </c>
      <c r="D67" s="17">
        <v>184.9</v>
      </c>
      <c r="E67" s="17">
        <v>9.6999999999999993</v>
      </c>
      <c r="F67" s="17">
        <v>15.7</v>
      </c>
      <c r="G67" s="17">
        <v>210.4</v>
      </c>
      <c r="H67" s="17">
        <v>6.1</v>
      </c>
      <c r="I67" s="17">
        <v>219.5</v>
      </c>
      <c r="J67" s="17">
        <v>128.5</v>
      </c>
      <c r="K67" s="17">
        <v>348</v>
      </c>
      <c r="L67" s="17"/>
    </row>
    <row r="68" spans="1:12">
      <c r="A68" s="17">
        <v>1979</v>
      </c>
      <c r="B68" s="17">
        <v>0.2</v>
      </c>
      <c r="C68" s="17">
        <v>3</v>
      </c>
      <c r="D68" s="17">
        <v>210.5</v>
      </c>
      <c r="E68" s="17">
        <v>18.899999999999999</v>
      </c>
      <c r="F68" s="17">
        <v>16.3</v>
      </c>
      <c r="G68" s="17">
        <v>245.7</v>
      </c>
      <c r="H68" s="17">
        <v>10.199999999999999</v>
      </c>
      <c r="I68" s="17">
        <v>259.10000000000002</v>
      </c>
      <c r="J68" s="17">
        <v>150.6</v>
      </c>
      <c r="K68" s="17">
        <v>409.6</v>
      </c>
      <c r="L68" s="17"/>
    </row>
    <row r="69" spans="1:12">
      <c r="A69" s="17">
        <v>1980</v>
      </c>
      <c r="B69" s="17">
        <v>0.5</v>
      </c>
      <c r="C69" s="17">
        <v>3.5</v>
      </c>
      <c r="D69" s="17">
        <v>257.7</v>
      </c>
      <c r="E69" s="17">
        <v>8.9</v>
      </c>
      <c r="F69" s="17">
        <v>18.7</v>
      </c>
      <c r="G69" s="17">
        <v>285.39999999999998</v>
      </c>
      <c r="H69" s="17">
        <v>10.9</v>
      </c>
      <c r="I69" s="17">
        <v>300.3</v>
      </c>
      <c r="J69" s="17">
        <v>187.2</v>
      </c>
      <c r="K69" s="17">
        <v>487.5</v>
      </c>
      <c r="L69" s="17"/>
    </row>
    <row r="70" spans="1:12">
      <c r="A70" s="17">
        <v>1981</v>
      </c>
      <c r="B70" s="17">
        <v>0.8</v>
      </c>
      <c r="C70" s="17">
        <v>4.3</v>
      </c>
      <c r="D70" s="17">
        <v>264</v>
      </c>
      <c r="E70" s="17">
        <v>8.5</v>
      </c>
      <c r="F70" s="17">
        <v>13.9</v>
      </c>
      <c r="G70" s="17">
        <v>286.39999999999998</v>
      </c>
      <c r="H70" s="17">
        <v>12.2</v>
      </c>
      <c r="I70" s="17">
        <v>303.8</v>
      </c>
      <c r="J70" s="17">
        <v>217.5</v>
      </c>
      <c r="K70" s="17">
        <v>521.29999999999995</v>
      </c>
      <c r="L70" s="17"/>
    </row>
    <row r="71" spans="1:12">
      <c r="A71" s="17">
        <v>1982</v>
      </c>
      <c r="B71" s="17">
        <v>1</v>
      </c>
      <c r="C71" s="17">
        <v>5.0999999999999996</v>
      </c>
      <c r="D71" s="17">
        <v>239.7</v>
      </c>
      <c r="E71" s="17">
        <v>10.9</v>
      </c>
      <c r="F71" s="17">
        <v>16.600000000000001</v>
      </c>
      <c r="G71" s="17">
        <v>267.3</v>
      </c>
      <c r="H71" s="17">
        <v>10.8</v>
      </c>
      <c r="I71" s="17">
        <v>284.10000000000002</v>
      </c>
      <c r="J71" s="17">
        <v>235.7</v>
      </c>
      <c r="K71" s="17">
        <v>519.79999999999995</v>
      </c>
      <c r="L71" s="17"/>
    </row>
    <row r="72" spans="1:12">
      <c r="A72" s="17">
        <v>1983</v>
      </c>
      <c r="B72" s="17">
        <v>0.7</v>
      </c>
      <c r="C72" s="17">
        <v>5.3</v>
      </c>
      <c r="D72" s="17">
        <v>146.9</v>
      </c>
      <c r="E72" s="17">
        <v>13.2</v>
      </c>
      <c r="F72" s="17">
        <v>10.8</v>
      </c>
      <c r="G72" s="17">
        <v>170.9</v>
      </c>
      <c r="H72" s="17">
        <v>12.8</v>
      </c>
      <c r="I72" s="17">
        <v>189.7</v>
      </c>
      <c r="J72" s="17">
        <v>237.4</v>
      </c>
      <c r="K72" s="17">
        <v>427.2</v>
      </c>
      <c r="L72" s="17"/>
    </row>
    <row r="73" spans="1:12">
      <c r="A73" s="17">
        <v>1984</v>
      </c>
      <c r="B73" s="17">
        <v>1.1000000000000001</v>
      </c>
      <c r="C73" s="17">
        <v>5.2</v>
      </c>
      <c r="D73" s="17">
        <v>174.7</v>
      </c>
      <c r="E73" s="17">
        <v>6.7</v>
      </c>
      <c r="F73" s="17">
        <v>45.8</v>
      </c>
      <c r="G73" s="17">
        <v>227.2</v>
      </c>
      <c r="H73" s="17">
        <v>8.8000000000000007</v>
      </c>
      <c r="I73" s="17">
        <v>242.2</v>
      </c>
      <c r="J73" s="17">
        <v>256.89999999999998</v>
      </c>
      <c r="K73" s="17">
        <v>499.2</v>
      </c>
      <c r="L73" s="17"/>
    </row>
    <row r="74" spans="1:12">
      <c r="A74" s="17">
        <v>1985</v>
      </c>
      <c r="B74" s="17">
        <v>1.1000000000000001</v>
      </c>
      <c r="C74" s="17">
        <v>4.8</v>
      </c>
      <c r="D74" s="17">
        <v>239.7</v>
      </c>
      <c r="E74" s="17">
        <v>9</v>
      </c>
      <c r="F74" s="17">
        <v>46</v>
      </c>
      <c r="G74" s="17">
        <v>294.7</v>
      </c>
      <c r="H74" s="17">
        <v>8.6999999999999993</v>
      </c>
      <c r="I74" s="17">
        <v>309.3</v>
      </c>
      <c r="J74" s="17">
        <v>276.60000000000002</v>
      </c>
      <c r="K74" s="17">
        <v>585.79999999999995</v>
      </c>
      <c r="L74" s="17"/>
    </row>
    <row r="75" spans="1:12">
      <c r="A75" s="17">
        <v>1986</v>
      </c>
      <c r="B75" s="17">
        <v>1.5</v>
      </c>
      <c r="C75" s="17">
        <v>4.5999999999999996</v>
      </c>
      <c r="D75" s="17">
        <v>207.9</v>
      </c>
      <c r="E75" s="17">
        <v>11.2</v>
      </c>
      <c r="F75" s="17">
        <v>22.6</v>
      </c>
      <c r="G75" s="17">
        <v>241.7</v>
      </c>
      <c r="H75" s="17">
        <v>6.3</v>
      </c>
      <c r="I75" s="17">
        <v>254.2</v>
      </c>
      <c r="J75" s="17">
        <v>292.7</v>
      </c>
      <c r="K75" s="17">
        <v>546.9</v>
      </c>
      <c r="L75" s="17"/>
    </row>
    <row r="76" spans="1:12">
      <c r="A76" s="17">
        <v>1987</v>
      </c>
      <c r="B76" s="17">
        <v>1.1000000000000001</v>
      </c>
      <c r="C76" s="17">
        <v>4.2</v>
      </c>
      <c r="D76" s="17">
        <v>205.5</v>
      </c>
      <c r="E76" s="17">
        <v>18.8</v>
      </c>
      <c r="F76" s="17">
        <v>20.9</v>
      </c>
      <c r="G76" s="17">
        <v>245.3</v>
      </c>
      <c r="H76" s="17">
        <v>4.4000000000000004</v>
      </c>
      <c r="I76" s="17">
        <v>255</v>
      </c>
      <c r="J76" s="17">
        <v>302.39999999999998</v>
      </c>
      <c r="K76" s="17">
        <v>557.29999999999995</v>
      </c>
      <c r="L76" s="17"/>
    </row>
    <row r="77" spans="1:12">
      <c r="A77" s="17">
        <v>1988</v>
      </c>
      <c r="B77" s="17">
        <v>0.8</v>
      </c>
      <c r="C77" s="17">
        <v>4.0999999999999996</v>
      </c>
      <c r="D77" s="17">
        <v>234.2</v>
      </c>
      <c r="E77" s="17">
        <v>21.1</v>
      </c>
      <c r="F77" s="17">
        <v>24.6</v>
      </c>
      <c r="G77" s="17">
        <v>279.89999999999998</v>
      </c>
      <c r="H77" s="17">
        <v>4.7</v>
      </c>
      <c r="I77" s="17">
        <v>289.60000000000002</v>
      </c>
      <c r="J77" s="17">
        <v>322</v>
      </c>
      <c r="K77" s="17">
        <v>611.5</v>
      </c>
      <c r="L77" s="17"/>
    </row>
    <row r="78" spans="1:12">
      <c r="A78" s="17">
        <v>1989</v>
      </c>
      <c r="B78" s="17">
        <v>0.5</v>
      </c>
      <c r="C78" s="17">
        <v>4.5999999999999996</v>
      </c>
      <c r="D78" s="17">
        <v>248.9</v>
      </c>
      <c r="E78" s="17">
        <v>21.5</v>
      </c>
      <c r="F78" s="17">
        <v>23.6</v>
      </c>
      <c r="G78" s="17">
        <v>293.89999999999998</v>
      </c>
      <c r="H78" s="17">
        <v>5.2</v>
      </c>
      <c r="I78" s="17">
        <v>304.3</v>
      </c>
      <c r="J78" s="17">
        <v>341</v>
      </c>
      <c r="K78" s="17">
        <v>645.29999999999995</v>
      </c>
      <c r="L78" s="17"/>
    </row>
    <row r="79" spans="1:12">
      <c r="A79" s="17">
        <v>1990</v>
      </c>
      <c r="B79" s="17">
        <v>0.9</v>
      </c>
      <c r="C79" s="17">
        <v>4.9000000000000004</v>
      </c>
      <c r="D79" s="17">
        <v>261.10000000000002</v>
      </c>
      <c r="E79" s="17">
        <v>28</v>
      </c>
      <c r="F79" s="17">
        <v>20.9</v>
      </c>
      <c r="G79" s="17">
        <v>310</v>
      </c>
      <c r="H79" s="17">
        <v>7.4</v>
      </c>
      <c r="I79" s="17">
        <v>323.2</v>
      </c>
      <c r="J79" s="17">
        <v>365.5</v>
      </c>
      <c r="K79" s="17">
        <v>688.7</v>
      </c>
      <c r="L79" s="17"/>
    </row>
    <row r="80" spans="1:12">
      <c r="A80" s="17">
        <v>1991</v>
      </c>
      <c r="B80" s="17">
        <v>0.2</v>
      </c>
      <c r="C80" s="17">
        <v>5</v>
      </c>
      <c r="D80" s="17">
        <v>255.1</v>
      </c>
      <c r="E80" s="17">
        <v>33.6</v>
      </c>
      <c r="F80" s="17">
        <v>19.8</v>
      </c>
      <c r="G80" s="17">
        <v>308.5</v>
      </c>
      <c r="H80" s="17">
        <v>7.4</v>
      </c>
      <c r="I80" s="17">
        <v>321.10000000000002</v>
      </c>
      <c r="J80" s="17">
        <v>399.1</v>
      </c>
      <c r="K80" s="17">
        <v>720.1</v>
      </c>
      <c r="L80" s="17"/>
    </row>
    <row r="81" spans="1:12">
      <c r="A81" s="17">
        <v>1992</v>
      </c>
      <c r="B81" s="17">
        <v>0.6</v>
      </c>
      <c r="C81" s="17">
        <v>6.1</v>
      </c>
      <c r="D81" s="17">
        <v>238.1</v>
      </c>
      <c r="E81" s="17">
        <v>21.2</v>
      </c>
      <c r="F81" s="17">
        <v>13.3</v>
      </c>
      <c r="G81" s="17">
        <v>272.60000000000002</v>
      </c>
      <c r="H81" s="17">
        <v>7.1</v>
      </c>
      <c r="I81" s="17">
        <v>286.39999999999998</v>
      </c>
      <c r="J81" s="17">
        <v>435.5</v>
      </c>
      <c r="K81" s="17">
        <v>721.9</v>
      </c>
      <c r="L81" s="17"/>
    </row>
    <row r="82" spans="1:12">
      <c r="A82" s="17">
        <v>1993</v>
      </c>
      <c r="B82" s="17">
        <v>0.5</v>
      </c>
      <c r="C82" s="17">
        <v>6.7</v>
      </c>
      <c r="D82" s="17">
        <v>224.4</v>
      </c>
      <c r="E82" s="17">
        <v>29.4</v>
      </c>
      <c r="F82" s="17">
        <v>20.9</v>
      </c>
      <c r="G82" s="17">
        <v>274.7</v>
      </c>
      <c r="H82" s="17">
        <v>7.2</v>
      </c>
      <c r="I82" s="17">
        <v>289.10000000000002</v>
      </c>
      <c r="J82" s="17">
        <v>442.7</v>
      </c>
      <c r="K82" s="17">
        <v>731.8</v>
      </c>
      <c r="L82" s="17"/>
    </row>
    <row r="83" spans="1:12">
      <c r="A83" s="17">
        <v>1994</v>
      </c>
      <c r="B83" s="17">
        <v>0.1</v>
      </c>
      <c r="C83" s="17">
        <v>7</v>
      </c>
      <c r="D83" s="17">
        <v>228.6</v>
      </c>
      <c r="E83" s="17">
        <v>30.9</v>
      </c>
      <c r="F83" s="17">
        <v>23.3</v>
      </c>
      <c r="G83" s="17">
        <v>282.7</v>
      </c>
      <c r="H83" s="17">
        <v>6.7</v>
      </c>
      <c r="I83" s="17">
        <v>296.5</v>
      </c>
      <c r="J83" s="17">
        <v>454.7</v>
      </c>
      <c r="K83" s="17">
        <v>751.2</v>
      </c>
      <c r="L83" s="17"/>
    </row>
    <row r="84" spans="1:12">
      <c r="A84" s="17">
        <v>1995</v>
      </c>
      <c r="B84" s="17" t="s">
        <v>265</v>
      </c>
      <c r="C84" s="17">
        <v>6.7</v>
      </c>
      <c r="D84" s="17">
        <v>267.2</v>
      </c>
      <c r="E84" s="17">
        <v>34.1</v>
      </c>
      <c r="F84" s="17">
        <v>29</v>
      </c>
      <c r="G84" s="17">
        <v>330.4</v>
      </c>
      <c r="H84" s="17">
        <v>6.5</v>
      </c>
      <c r="I84" s="17">
        <v>343.6</v>
      </c>
      <c r="J84" s="17">
        <v>453.8</v>
      </c>
      <c r="K84" s="17">
        <v>797.5</v>
      </c>
      <c r="L84" s="17"/>
    </row>
    <row r="85" spans="1:12">
      <c r="A85" s="17">
        <v>1996</v>
      </c>
      <c r="B85" s="17" t="s">
        <v>265</v>
      </c>
      <c r="C85" s="17">
        <v>7.6</v>
      </c>
      <c r="D85" s="17">
        <v>326.7</v>
      </c>
      <c r="E85" s="17">
        <v>43.4</v>
      </c>
      <c r="F85" s="17">
        <v>43.9</v>
      </c>
      <c r="G85" s="17">
        <v>414</v>
      </c>
      <c r="H85" s="17">
        <v>7.8</v>
      </c>
      <c r="I85" s="17">
        <v>429.4</v>
      </c>
      <c r="J85" s="17">
        <v>462.9</v>
      </c>
      <c r="K85" s="17">
        <v>892.4</v>
      </c>
      <c r="L85" s="17"/>
    </row>
    <row r="86" spans="1:12">
      <c r="A86" s="17">
        <v>1997</v>
      </c>
      <c r="B86" s="17" t="s">
        <v>265</v>
      </c>
      <c r="C86" s="17">
        <v>8.5</v>
      </c>
      <c r="D86" s="17">
        <v>310.60000000000002</v>
      </c>
      <c r="E86" s="17">
        <v>31.8</v>
      </c>
      <c r="F86" s="17">
        <v>42.7</v>
      </c>
      <c r="G86" s="17">
        <v>385.2</v>
      </c>
      <c r="H86" s="17">
        <v>5.6</v>
      </c>
      <c r="I86" s="17">
        <v>399.4</v>
      </c>
      <c r="J86" s="17">
        <v>466.4</v>
      </c>
      <c r="K86" s="17">
        <v>865.7</v>
      </c>
      <c r="L86" s="17"/>
    </row>
    <row r="87" spans="1:12">
      <c r="A87" s="17">
        <v>1998</v>
      </c>
      <c r="B87" s="17" t="s">
        <v>265</v>
      </c>
      <c r="C87" s="17">
        <v>7.4</v>
      </c>
      <c r="D87" s="17">
        <v>264.60000000000002</v>
      </c>
      <c r="E87" s="17">
        <v>33.1</v>
      </c>
      <c r="F87" s="17">
        <v>50.3</v>
      </c>
      <c r="G87" s="17">
        <v>348</v>
      </c>
      <c r="H87" s="17">
        <v>4.3</v>
      </c>
      <c r="I87" s="17">
        <v>359.8</v>
      </c>
      <c r="J87" s="17">
        <v>467.3</v>
      </c>
      <c r="K87" s="17">
        <v>827</v>
      </c>
      <c r="L87" s="17"/>
    </row>
    <row r="88" spans="1:12">
      <c r="A88" s="17">
        <v>1999</v>
      </c>
      <c r="B88" s="17" t="s">
        <v>265</v>
      </c>
      <c r="C88" s="17">
        <v>7.2</v>
      </c>
      <c r="D88" s="17">
        <v>268.10000000000002</v>
      </c>
      <c r="E88" s="17">
        <v>28.2</v>
      </c>
      <c r="F88" s="17">
        <v>58.8</v>
      </c>
      <c r="G88" s="17">
        <v>355.1</v>
      </c>
      <c r="H88" s="17">
        <v>4.5999999999999996</v>
      </c>
      <c r="I88" s="17">
        <v>366.8</v>
      </c>
      <c r="J88" s="17">
        <v>484.2</v>
      </c>
      <c r="K88" s="17">
        <v>851.1</v>
      </c>
      <c r="L88" s="17"/>
    </row>
    <row r="89" spans="1:12">
      <c r="A89" s="17">
        <v>2000</v>
      </c>
      <c r="B89" s="17" t="s">
        <v>265</v>
      </c>
      <c r="C89" s="17">
        <v>10.1</v>
      </c>
      <c r="D89" s="17">
        <v>398.9</v>
      </c>
      <c r="E89" s="17">
        <v>37.5</v>
      </c>
      <c r="F89" s="17">
        <v>97.9</v>
      </c>
      <c r="G89" s="17">
        <v>534.20000000000005</v>
      </c>
      <c r="H89" s="17">
        <v>7.4</v>
      </c>
      <c r="I89" s="17">
        <v>551.70000000000005</v>
      </c>
      <c r="J89" s="17">
        <v>466.6</v>
      </c>
      <c r="K89" s="21">
        <v>1018.3</v>
      </c>
      <c r="L89" s="17"/>
    </row>
    <row r="90" spans="1:12">
      <c r="A90" s="17">
        <v>2001</v>
      </c>
      <c r="B90" s="17" t="s">
        <v>265</v>
      </c>
      <c r="C90" s="17">
        <v>11.7</v>
      </c>
      <c r="D90" s="17">
        <v>367.6</v>
      </c>
      <c r="E90" s="17">
        <v>48.8</v>
      </c>
      <c r="F90" s="17">
        <v>91.4</v>
      </c>
      <c r="G90" s="17">
        <v>507.9</v>
      </c>
      <c r="H90" s="17">
        <v>5.8</v>
      </c>
      <c r="I90" s="17">
        <v>525.5</v>
      </c>
      <c r="J90" s="17">
        <v>512.29999999999995</v>
      </c>
      <c r="K90" s="21">
        <v>1037.8</v>
      </c>
      <c r="L90" s="17"/>
    </row>
    <row r="91" spans="1:12">
      <c r="A91" s="17">
        <v>2002</v>
      </c>
      <c r="B91" s="17" t="s">
        <v>265</v>
      </c>
      <c r="C91" s="17">
        <v>12.4</v>
      </c>
      <c r="D91" s="17">
        <v>336</v>
      </c>
      <c r="E91" s="17">
        <v>28.8</v>
      </c>
      <c r="F91" s="17">
        <v>54.9</v>
      </c>
      <c r="G91" s="17">
        <v>419.7</v>
      </c>
      <c r="H91" s="17">
        <v>5.4</v>
      </c>
      <c r="I91" s="17">
        <v>437.5</v>
      </c>
      <c r="J91" s="17">
        <v>515.20000000000005</v>
      </c>
      <c r="K91" s="17">
        <v>952.6</v>
      </c>
      <c r="L91" s="17"/>
    </row>
    <row r="92" spans="1:12">
      <c r="A92" s="17">
        <v>2003</v>
      </c>
      <c r="B92" s="17" t="s">
        <v>265</v>
      </c>
      <c r="C92" s="17">
        <v>15.5</v>
      </c>
      <c r="D92" s="17">
        <v>527.20000000000005</v>
      </c>
      <c r="E92" s="17">
        <v>62.6</v>
      </c>
      <c r="F92" s="17">
        <v>73.2</v>
      </c>
      <c r="G92" s="17">
        <v>663</v>
      </c>
      <c r="H92" s="17">
        <v>6.8</v>
      </c>
      <c r="I92" s="17">
        <v>685.3</v>
      </c>
      <c r="J92" s="17">
        <v>521.9</v>
      </c>
      <c r="K92" s="21">
        <v>1207.2</v>
      </c>
      <c r="L92" s="17"/>
    </row>
    <row r="93" spans="1:12">
      <c r="A93" s="17">
        <v>2004</v>
      </c>
      <c r="B93" s="17" t="s">
        <v>265</v>
      </c>
      <c r="C93" s="17">
        <v>16.600000000000001</v>
      </c>
      <c r="D93" s="17">
        <v>658.4</v>
      </c>
      <c r="E93" s="17">
        <v>50</v>
      </c>
      <c r="F93" s="17">
        <v>109.8</v>
      </c>
      <c r="G93" s="17">
        <v>818.2</v>
      </c>
      <c r="H93" s="17">
        <v>7.9</v>
      </c>
      <c r="I93" s="17">
        <v>842.7</v>
      </c>
      <c r="J93" s="17">
        <v>526.6</v>
      </c>
      <c r="K93" s="21">
        <v>1369.3</v>
      </c>
      <c r="L93" s="17"/>
    </row>
    <row r="94" spans="1:12">
      <c r="A94" s="17">
        <v>2005</v>
      </c>
      <c r="B94" s="17" t="s">
        <v>265</v>
      </c>
      <c r="C94" s="17">
        <v>18.600000000000001</v>
      </c>
      <c r="D94" s="17">
        <v>738.2</v>
      </c>
      <c r="E94" s="17">
        <v>87.1</v>
      </c>
      <c r="F94" s="17">
        <v>145.5</v>
      </c>
      <c r="G94" s="17">
        <v>970.8</v>
      </c>
      <c r="H94" s="17">
        <v>20</v>
      </c>
      <c r="I94" s="21">
        <v>1009.5</v>
      </c>
      <c r="J94" s="17">
        <v>596</v>
      </c>
      <c r="K94" s="21">
        <v>1605.5</v>
      </c>
      <c r="L94" s="17"/>
    </row>
    <row r="95" spans="1:12">
      <c r="A95" s="17">
        <v>2006</v>
      </c>
      <c r="B95" s="17" t="s">
        <v>265</v>
      </c>
      <c r="C95" s="17">
        <v>17.600000000000001</v>
      </c>
      <c r="D95" s="17">
        <v>751.8</v>
      </c>
      <c r="E95" s="17">
        <v>81.7</v>
      </c>
      <c r="F95" s="17">
        <v>140.69999999999999</v>
      </c>
      <c r="G95" s="17">
        <v>974.1</v>
      </c>
      <c r="H95" s="17">
        <v>20.5</v>
      </c>
      <c r="I95" s="21">
        <v>1012.3</v>
      </c>
      <c r="J95" s="17">
        <v>600.5</v>
      </c>
      <c r="K95" s="21">
        <v>1612.8</v>
      </c>
      <c r="L95" s="17"/>
    </row>
    <row r="96" spans="1:12">
      <c r="A96" s="17">
        <v>2007</v>
      </c>
      <c r="B96" s="17" t="s">
        <v>265</v>
      </c>
      <c r="C96" s="17">
        <v>19.8</v>
      </c>
      <c r="D96" s="17">
        <v>812.4</v>
      </c>
      <c r="E96" s="17">
        <v>125.5</v>
      </c>
      <c r="F96" s="17">
        <v>120.9</v>
      </c>
      <c r="G96" s="21">
        <v>1058.8</v>
      </c>
      <c r="H96" s="17">
        <v>25</v>
      </c>
      <c r="I96" s="21">
        <v>1103.5999999999999</v>
      </c>
      <c r="J96" s="17">
        <v>729.2</v>
      </c>
      <c r="K96" s="21">
        <v>1832.8</v>
      </c>
      <c r="L96" s="17"/>
    </row>
    <row r="97" spans="1:12">
      <c r="A97" s="17">
        <v>2008</v>
      </c>
      <c r="B97" s="17"/>
      <c r="C97" s="17">
        <v>19.2</v>
      </c>
      <c r="D97" s="17">
        <v>844.9</v>
      </c>
      <c r="E97" s="17">
        <v>165.7</v>
      </c>
      <c r="F97" s="17">
        <v>64</v>
      </c>
      <c r="G97" s="21">
        <v>1074.5999999999999</v>
      </c>
      <c r="H97" s="17">
        <v>34.5</v>
      </c>
      <c r="I97" s="21">
        <v>1128.3</v>
      </c>
      <c r="J97" s="17">
        <v>706.5</v>
      </c>
      <c r="K97" s="21">
        <v>1834.9</v>
      </c>
      <c r="L97" s="17"/>
    </row>
    <row r="98" spans="1:12">
      <c r="A98" s="17">
        <v>2009</v>
      </c>
      <c r="B98" s="17"/>
      <c r="C98" s="17">
        <v>21.1</v>
      </c>
      <c r="D98" s="17">
        <v>567.4</v>
      </c>
      <c r="E98" s="17">
        <v>153.5</v>
      </c>
      <c r="F98" s="17">
        <v>67.3</v>
      </c>
      <c r="G98" s="17">
        <v>788.2</v>
      </c>
      <c r="H98" s="17">
        <v>55.9</v>
      </c>
      <c r="I98" s="17">
        <v>865.2</v>
      </c>
      <c r="J98" s="17">
        <v>681.8</v>
      </c>
      <c r="K98" s="21">
        <v>1547</v>
      </c>
      <c r="L98" s="17"/>
    </row>
    <row r="99" spans="1:12">
      <c r="A99" s="17">
        <v>2010</v>
      </c>
      <c r="B99" s="17"/>
      <c r="C99" s="17">
        <v>17.399999999999999</v>
      </c>
      <c r="D99" s="17">
        <v>543.5</v>
      </c>
      <c r="E99" s="17">
        <v>184.6</v>
      </c>
      <c r="F99" s="17">
        <v>73.900000000000006</v>
      </c>
      <c r="G99" s="17">
        <v>802</v>
      </c>
      <c r="H99" s="17">
        <v>70.7</v>
      </c>
      <c r="I99" s="17">
        <v>890.2</v>
      </c>
      <c r="J99" s="17">
        <v>687</v>
      </c>
      <c r="K99" s="21">
        <v>1577.2</v>
      </c>
      <c r="L99" s="17"/>
    </row>
    <row r="100" spans="1:12">
      <c r="A100" s="17">
        <v>2011</v>
      </c>
      <c r="B100" s="17"/>
      <c r="C100" s="17">
        <v>20</v>
      </c>
      <c r="D100" s="17">
        <v>743.7</v>
      </c>
      <c r="E100" s="17">
        <v>173</v>
      </c>
      <c r="F100" s="17">
        <v>61.3</v>
      </c>
      <c r="G100" s="17">
        <v>978</v>
      </c>
      <c r="H100" s="17">
        <v>82.4</v>
      </c>
      <c r="I100" s="21">
        <v>1080.4000000000001</v>
      </c>
      <c r="J100" s="17">
        <v>674.1</v>
      </c>
      <c r="K100" s="21">
        <v>1754.5</v>
      </c>
      <c r="L100" s="17"/>
    </row>
    <row r="101" spans="1:12">
      <c r="A101" s="17">
        <v>2012</v>
      </c>
      <c r="B101" s="17"/>
      <c r="C101" s="17">
        <v>23.7</v>
      </c>
      <c r="D101" s="17">
        <v>698.1</v>
      </c>
      <c r="E101" s="17">
        <v>153.4</v>
      </c>
      <c r="F101" s="17">
        <v>26.4</v>
      </c>
      <c r="G101" s="17">
        <v>878</v>
      </c>
      <c r="H101" s="17">
        <v>76.7</v>
      </c>
      <c r="I101" s="17">
        <v>978.4</v>
      </c>
      <c r="J101" s="17">
        <v>656.8</v>
      </c>
      <c r="K101" s="21">
        <v>1635.2</v>
      </c>
      <c r="L101" s="17"/>
    </row>
    <row r="102" spans="1:12">
      <c r="A102" s="17">
        <v>2013</v>
      </c>
      <c r="B102" s="17"/>
      <c r="C102" s="17">
        <v>28.7</v>
      </c>
      <c r="D102" s="17">
        <v>708</v>
      </c>
      <c r="E102" s="17">
        <v>168.5</v>
      </c>
      <c r="F102" s="17">
        <v>28.1</v>
      </c>
      <c r="G102" s="17">
        <v>904.6</v>
      </c>
      <c r="H102" s="17">
        <v>98</v>
      </c>
      <c r="I102" s="21">
        <v>1031.4000000000001</v>
      </c>
      <c r="J102" s="17">
        <v>669.2</v>
      </c>
      <c r="K102" s="21">
        <v>1700.6</v>
      </c>
      <c r="L102" s="17"/>
    </row>
    <row r="103" spans="1:12">
      <c r="A103" s="17">
        <v>2014</v>
      </c>
      <c r="B103" s="17"/>
      <c r="C103" s="17">
        <v>39.799999999999997</v>
      </c>
      <c r="D103" s="17">
        <v>708.3</v>
      </c>
      <c r="E103" s="17">
        <v>216.6</v>
      </c>
      <c r="F103" s="17">
        <v>44.6</v>
      </c>
      <c r="G103" s="17">
        <v>969.6</v>
      </c>
      <c r="H103" s="17">
        <v>96.8</v>
      </c>
      <c r="I103" s="21">
        <v>1106.2</v>
      </c>
      <c r="J103" s="17">
        <v>711.8</v>
      </c>
      <c r="K103" s="21">
        <v>1818</v>
      </c>
      <c r="L103" s="17"/>
    </row>
    <row r="104" spans="1:12">
      <c r="A104" s="17">
        <v>2015</v>
      </c>
      <c r="B104" s="17"/>
      <c r="C104" s="17">
        <v>45.3</v>
      </c>
      <c r="D104" s="17">
        <v>604.70000000000005</v>
      </c>
      <c r="E104" s="17">
        <v>167</v>
      </c>
      <c r="F104" s="17">
        <v>22.5</v>
      </c>
      <c r="G104" s="17">
        <v>794.2</v>
      </c>
      <c r="H104" s="17">
        <v>99.6</v>
      </c>
      <c r="I104" s="17">
        <v>939.2</v>
      </c>
      <c r="J104" s="17">
        <v>727.9</v>
      </c>
      <c r="K104" s="21">
        <v>1667.1</v>
      </c>
      <c r="L104" s="17"/>
    </row>
    <row r="105" spans="1:12">
      <c r="A105" s="17">
        <v>2016</v>
      </c>
      <c r="B105" s="17"/>
      <c r="C105" s="17">
        <v>35.5</v>
      </c>
      <c r="D105" s="17">
        <v>487.5</v>
      </c>
      <c r="E105" s="17">
        <v>157.80000000000001</v>
      </c>
      <c r="F105" s="17">
        <v>25.6</v>
      </c>
      <c r="G105" s="17">
        <v>670.8</v>
      </c>
      <c r="H105" s="17">
        <v>58.6</v>
      </c>
      <c r="I105" s="17">
        <v>764.9</v>
      </c>
      <c r="J105" s="17">
        <v>725.7</v>
      </c>
      <c r="K105" s="21">
        <v>1490.6</v>
      </c>
      <c r="L105" s="17"/>
    </row>
    <row r="106" spans="1:12">
      <c r="A106" s="17">
        <v>2017</v>
      </c>
      <c r="B106" s="17"/>
      <c r="C106" s="17">
        <v>40.1</v>
      </c>
      <c r="D106" s="17">
        <v>561.9</v>
      </c>
      <c r="E106" s="17">
        <v>182</v>
      </c>
      <c r="F106" s="17">
        <v>21.5</v>
      </c>
      <c r="G106" s="17">
        <v>765.3</v>
      </c>
      <c r="H106" s="17">
        <v>66.2</v>
      </c>
      <c r="I106" s="17">
        <v>871.7</v>
      </c>
      <c r="J106" s="17">
        <v>740.7</v>
      </c>
      <c r="K106" s="21">
        <v>1612.3</v>
      </c>
      <c r="L106" s="17"/>
    </row>
    <row r="107" spans="1:12">
      <c r="A107" s="17">
        <v>2018</v>
      </c>
      <c r="B107" s="17"/>
      <c r="C107" s="17">
        <v>50.2</v>
      </c>
      <c r="D107" s="17">
        <v>634.4</v>
      </c>
      <c r="E107" s="17">
        <v>245.1</v>
      </c>
      <c r="F107" s="17">
        <v>26.2</v>
      </c>
      <c r="G107" s="17">
        <v>905.7</v>
      </c>
      <c r="H107" s="17">
        <v>88.5</v>
      </c>
      <c r="I107" s="21">
        <v>1044.4000000000001</v>
      </c>
      <c r="J107" s="17">
        <v>820.6</v>
      </c>
      <c r="K107" s="21">
        <v>1865</v>
      </c>
      <c r="L107" s="17"/>
    </row>
    <row r="108" spans="1:12">
      <c r="A108" s="17">
        <v>2019</v>
      </c>
      <c r="B108" s="17"/>
      <c r="C108" s="17">
        <v>50.3</v>
      </c>
      <c r="D108" s="17">
        <v>570.1</v>
      </c>
      <c r="E108" s="17">
        <v>235.3</v>
      </c>
      <c r="F108" s="17">
        <v>32.799999999999997</v>
      </c>
      <c r="G108" s="17">
        <v>838.2</v>
      </c>
      <c r="H108" s="17">
        <v>91.7</v>
      </c>
      <c r="I108" s="17">
        <v>980.2</v>
      </c>
      <c r="J108" s="17">
        <v>857.6</v>
      </c>
      <c r="K108" s="21">
        <v>1837.7</v>
      </c>
      <c r="L108" s="17"/>
    </row>
    <row r="109" spans="1:12">
      <c r="A109" s="17">
        <v>2020</v>
      </c>
      <c r="B109" s="17"/>
      <c r="C109" s="17">
        <v>44.1</v>
      </c>
      <c r="D109" s="17">
        <v>437.4</v>
      </c>
      <c r="E109" s="17">
        <v>192.3</v>
      </c>
      <c r="F109" s="17">
        <v>22.5</v>
      </c>
      <c r="G109" s="17">
        <v>652.20000000000005</v>
      </c>
      <c r="H109" s="17">
        <v>58.4</v>
      </c>
      <c r="I109" s="17">
        <v>754.7</v>
      </c>
      <c r="J109" s="17">
        <v>824.7</v>
      </c>
      <c r="K109" s="21">
        <v>1579.3</v>
      </c>
      <c r="L109" s="17" t="s">
        <v>257</v>
      </c>
    </row>
    <row r="110" spans="1:12">
      <c r="A110" s="22">
        <v>2021</v>
      </c>
      <c r="B110" s="22"/>
      <c r="C110" s="22">
        <v>48.6</v>
      </c>
      <c r="D110" s="22">
        <v>495.7</v>
      </c>
      <c r="E110" s="22">
        <v>217.9</v>
      </c>
      <c r="F110" s="22">
        <v>28.5</v>
      </c>
      <c r="G110" s="22">
        <v>742</v>
      </c>
      <c r="H110" s="22">
        <v>66.099999999999994</v>
      </c>
      <c r="I110" s="22">
        <v>856.7</v>
      </c>
      <c r="J110" s="22">
        <v>861.6</v>
      </c>
      <c r="K110" s="23">
        <v>1718.3</v>
      </c>
      <c r="L110" s="24"/>
    </row>
  </sheetData>
  <mergeCells count="10">
    <mergeCell ref="B5:L5"/>
    <mergeCell ref="B58:L58"/>
    <mergeCell ref="A2:A5"/>
    <mergeCell ref="B2:I2"/>
    <mergeCell ref="J2:J4"/>
    <mergeCell ref="K2:L4"/>
    <mergeCell ref="B3:B4"/>
    <mergeCell ref="C3:C4"/>
    <mergeCell ref="D3:G3"/>
    <mergeCell ref="I3:I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08EED-6638-4BA4-9E58-697518B888AC}">
  <dimension ref="A1:K110"/>
  <sheetViews>
    <sheetView workbookViewId="0">
      <selection activeCell="F6" sqref="F6"/>
    </sheetView>
  </sheetViews>
  <sheetFormatPr defaultRowHeight="15"/>
  <sheetData>
    <row r="1" spans="1:11" ht="21">
      <c r="A1" s="27" t="s">
        <v>274</v>
      </c>
    </row>
    <row r="2" spans="1:11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15" t="s">
        <v>245</v>
      </c>
      <c r="K2" s="115" t="s">
        <v>246</v>
      </c>
    </row>
    <row r="3" spans="1:11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47" t="s">
        <v>250</v>
      </c>
      <c r="I3" s="116" t="s">
        <v>251</v>
      </c>
      <c r="J3" s="104"/>
      <c r="K3" s="104"/>
    </row>
    <row r="4" spans="1:11" ht="15" customHeight="1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47" t="s">
        <v>254</v>
      </c>
      <c r="I4" s="112"/>
      <c r="J4" s="105"/>
      <c r="K4" s="105"/>
    </row>
    <row r="5" spans="1:11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2"/>
    </row>
    <row r="6" spans="1:11">
      <c r="A6" s="16">
        <v>1970</v>
      </c>
      <c r="B6" s="16">
        <v>0.99</v>
      </c>
      <c r="C6" s="16">
        <v>1.31</v>
      </c>
      <c r="D6" s="16">
        <v>1.4</v>
      </c>
      <c r="E6" s="16">
        <v>2.78</v>
      </c>
      <c r="F6" s="16"/>
      <c r="G6" s="16">
        <v>1.85</v>
      </c>
      <c r="H6" s="16">
        <v>0.72</v>
      </c>
      <c r="I6" s="16">
        <v>1.47</v>
      </c>
      <c r="J6" s="16">
        <v>4.8099999999999996</v>
      </c>
      <c r="K6" s="16">
        <v>2.4900000000000002</v>
      </c>
    </row>
    <row r="7" spans="1:11">
      <c r="A7" s="17">
        <v>1971</v>
      </c>
      <c r="B7" s="17">
        <v>0.97</v>
      </c>
      <c r="C7" s="17">
        <v>1.41</v>
      </c>
      <c r="D7" s="17">
        <v>1.48</v>
      </c>
      <c r="E7" s="17">
        <v>2.73</v>
      </c>
      <c r="F7" s="17"/>
      <c r="G7" s="17">
        <v>1.92</v>
      </c>
      <c r="H7" s="17">
        <v>0.76</v>
      </c>
      <c r="I7" s="17">
        <v>1.51</v>
      </c>
      <c r="J7" s="17">
        <v>4.93</v>
      </c>
      <c r="K7" s="17">
        <v>2.5499999999999998</v>
      </c>
    </row>
    <row r="8" spans="1:11">
      <c r="A8" s="17">
        <v>1972</v>
      </c>
      <c r="B8" s="17">
        <v>1.06</v>
      </c>
      <c r="C8" s="17">
        <v>1.42</v>
      </c>
      <c r="D8" s="17">
        <v>1.49</v>
      </c>
      <c r="E8" s="17">
        <v>2.86</v>
      </c>
      <c r="F8" s="17"/>
      <c r="G8" s="17">
        <v>2.02</v>
      </c>
      <c r="H8" s="17">
        <v>0.77</v>
      </c>
      <c r="I8" s="17">
        <v>1.6</v>
      </c>
      <c r="J8" s="17">
        <v>4.9400000000000004</v>
      </c>
      <c r="K8" s="17">
        <v>2.63</v>
      </c>
    </row>
    <row r="9" spans="1:11">
      <c r="A9" s="17">
        <v>1973</v>
      </c>
      <c r="B9" s="17">
        <v>0.8</v>
      </c>
      <c r="C9" s="17">
        <v>1.44</v>
      </c>
      <c r="D9" s="17">
        <v>1.71</v>
      </c>
      <c r="E9" s="17">
        <v>5.84</v>
      </c>
      <c r="F9" s="17"/>
      <c r="G9" s="17">
        <v>3.13</v>
      </c>
      <c r="H9" s="17">
        <v>0.88</v>
      </c>
      <c r="I9" s="17">
        <v>2.02</v>
      </c>
      <c r="J9" s="17">
        <v>4.91</v>
      </c>
      <c r="K9" s="17">
        <v>3</v>
      </c>
    </row>
    <row r="10" spans="1:11">
      <c r="A10" s="17">
        <v>1974</v>
      </c>
      <c r="B10" s="17">
        <v>1.39</v>
      </c>
      <c r="C10" s="17">
        <v>1.73</v>
      </c>
      <c r="D10" s="17">
        <v>2.63</v>
      </c>
      <c r="E10" s="17">
        <v>3.13</v>
      </c>
      <c r="F10" s="17"/>
      <c r="G10" s="17">
        <v>2.8</v>
      </c>
      <c r="H10" s="17">
        <v>1.36</v>
      </c>
      <c r="I10" s="17">
        <v>2.12</v>
      </c>
      <c r="J10" s="17">
        <v>5.03</v>
      </c>
      <c r="K10" s="17">
        <v>3.2</v>
      </c>
    </row>
    <row r="11" spans="1:11">
      <c r="A11" s="17">
        <v>1975</v>
      </c>
      <c r="B11" s="17">
        <v>1.78</v>
      </c>
      <c r="C11" s="17">
        <v>2.0699999999999998</v>
      </c>
      <c r="D11" s="17">
        <v>2.82</v>
      </c>
      <c r="E11" s="17">
        <v>4.17</v>
      </c>
      <c r="F11" s="17"/>
      <c r="G11" s="17">
        <v>3.22</v>
      </c>
      <c r="H11" s="17">
        <v>1.43</v>
      </c>
      <c r="I11" s="17">
        <v>2.42</v>
      </c>
      <c r="J11" s="17">
        <v>5.27</v>
      </c>
      <c r="K11" s="17">
        <v>3.41</v>
      </c>
    </row>
    <row r="12" spans="1:11">
      <c r="A12" s="17">
        <v>1976</v>
      </c>
      <c r="B12" s="17">
        <v>1.92</v>
      </c>
      <c r="C12" s="17">
        <v>2.12</v>
      </c>
      <c r="D12" s="17">
        <v>3.03</v>
      </c>
      <c r="E12" s="17">
        <v>4.3099999999999996</v>
      </c>
      <c r="F12" s="17"/>
      <c r="G12" s="17">
        <v>3.42</v>
      </c>
      <c r="H12" s="17">
        <v>1.53</v>
      </c>
      <c r="I12" s="17">
        <v>2.5499999999999998</v>
      </c>
      <c r="J12" s="17">
        <v>5.79</v>
      </c>
      <c r="K12" s="17">
        <v>3.79</v>
      </c>
    </row>
    <row r="13" spans="1:11">
      <c r="A13" s="17">
        <v>1977</v>
      </c>
      <c r="B13" s="17">
        <v>1.36</v>
      </c>
      <c r="C13" s="17">
        <v>2.7</v>
      </c>
      <c r="D13" s="17">
        <v>3.26</v>
      </c>
      <c r="E13" s="17">
        <v>5.26</v>
      </c>
      <c r="F13" s="17"/>
      <c r="G13" s="17">
        <v>3.84</v>
      </c>
      <c r="H13" s="17">
        <v>1.74</v>
      </c>
      <c r="I13" s="17">
        <v>3</v>
      </c>
      <c r="J13" s="17">
        <v>6.25</v>
      </c>
      <c r="K13" s="17">
        <v>4.32</v>
      </c>
    </row>
    <row r="14" spans="1:11">
      <c r="A14" s="17">
        <v>1978</v>
      </c>
      <c r="B14" s="17">
        <v>2.5</v>
      </c>
      <c r="C14" s="17">
        <v>3.23</v>
      </c>
      <c r="D14" s="17">
        <v>3.14</v>
      </c>
      <c r="E14" s="17">
        <v>5.38</v>
      </c>
      <c r="F14" s="17"/>
      <c r="G14" s="17">
        <v>3.76</v>
      </c>
      <c r="H14" s="17">
        <v>1.83</v>
      </c>
      <c r="I14" s="17">
        <v>3.4</v>
      </c>
      <c r="J14" s="17">
        <v>6.51</v>
      </c>
      <c r="K14" s="17">
        <v>4.8099999999999996</v>
      </c>
    </row>
    <row r="15" spans="1:11">
      <c r="A15" s="17">
        <v>1979</v>
      </c>
      <c r="B15" s="17">
        <v>2.2999999999999998</v>
      </c>
      <c r="C15" s="17">
        <v>3.56</v>
      </c>
      <c r="D15" s="17">
        <v>4.4800000000000004</v>
      </c>
      <c r="E15" s="17">
        <v>6.7</v>
      </c>
      <c r="F15" s="17"/>
      <c r="G15" s="17">
        <v>4.9000000000000004</v>
      </c>
      <c r="H15" s="17">
        <v>2.63</v>
      </c>
      <c r="I15" s="17">
        <v>3.99</v>
      </c>
      <c r="J15" s="17">
        <v>7.22</v>
      </c>
      <c r="K15" s="17">
        <v>5.62</v>
      </c>
    </row>
    <row r="16" spans="1:11">
      <c r="A16" s="17">
        <v>1980</v>
      </c>
      <c r="B16" s="17">
        <v>2.56</v>
      </c>
      <c r="C16" s="17">
        <v>4.7300000000000004</v>
      </c>
      <c r="D16" s="17">
        <v>6.6</v>
      </c>
      <c r="E16" s="17">
        <v>7.85</v>
      </c>
      <c r="F16" s="17"/>
      <c r="G16" s="17">
        <v>6.94</v>
      </c>
      <c r="H16" s="17">
        <v>3.66</v>
      </c>
      <c r="I16" s="17">
        <v>5.29</v>
      </c>
      <c r="J16" s="17">
        <v>8.5399999999999991</v>
      </c>
      <c r="K16" s="17">
        <v>7.15</v>
      </c>
    </row>
    <row r="17" spans="1:11">
      <c r="A17" s="17">
        <v>1981</v>
      </c>
      <c r="B17" s="17">
        <v>2.85</v>
      </c>
      <c r="C17" s="17">
        <v>5.21</v>
      </c>
      <c r="D17" s="17">
        <v>7.96</v>
      </c>
      <c r="E17" s="17">
        <v>10.67</v>
      </c>
      <c r="F17" s="17"/>
      <c r="G17" s="17">
        <v>8.7200000000000006</v>
      </c>
      <c r="H17" s="17">
        <v>4.51</v>
      </c>
      <c r="I17" s="17">
        <v>6.17</v>
      </c>
      <c r="J17" s="17">
        <v>9.2100000000000009</v>
      </c>
      <c r="K17" s="17">
        <v>8.01</v>
      </c>
    </row>
    <row r="18" spans="1:11">
      <c r="A18" s="17">
        <v>1982</v>
      </c>
      <c r="B18" s="17">
        <v>3.11</v>
      </c>
      <c r="C18" s="17">
        <v>6.46</v>
      </c>
      <c r="D18" s="17">
        <v>7.96</v>
      </c>
      <c r="E18" s="17">
        <v>9.2799999999999994</v>
      </c>
      <c r="F18" s="17"/>
      <c r="G18" s="17">
        <v>8.49</v>
      </c>
      <c r="H18" s="17">
        <v>4.37</v>
      </c>
      <c r="I18" s="17">
        <v>6.79</v>
      </c>
      <c r="J18" s="17">
        <v>9.8800000000000008</v>
      </c>
      <c r="K18" s="17">
        <v>8.75</v>
      </c>
    </row>
    <row r="19" spans="1:11">
      <c r="A19" s="17">
        <v>1983</v>
      </c>
      <c r="B19" s="17">
        <v>2.04</v>
      </c>
      <c r="C19" s="17">
        <v>7.05</v>
      </c>
      <c r="D19" s="17">
        <v>7.67</v>
      </c>
      <c r="E19" s="17">
        <v>9.8800000000000008</v>
      </c>
      <c r="F19" s="17">
        <v>7.79</v>
      </c>
      <c r="G19" s="17">
        <v>8.2799999999999994</v>
      </c>
      <c r="H19" s="17">
        <v>4.2300000000000004</v>
      </c>
      <c r="I19" s="17">
        <v>7.29</v>
      </c>
      <c r="J19" s="17">
        <v>9.91</v>
      </c>
      <c r="K19" s="17">
        <v>8.83</v>
      </c>
    </row>
    <row r="20" spans="1:11">
      <c r="A20" s="17">
        <v>1984</v>
      </c>
      <c r="B20" s="17">
        <v>2.0499999999999998</v>
      </c>
      <c r="C20" s="17">
        <v>6.6</v>
      </c>
      <c r="D20" s="17">
        <v>7.39</v>
      </c>
      <c r="E20" s="17">
        <v>9.2200000000000006</v>
      </c>
      <c r="F20" s="17">
        <v>8.01</v>
      </c>
      <c r="G20" s="17">
        <v>7.8</v>
      </c>
      <c r="H20" s="17">
        <v>4.3099999999999996</v>
      </c>
      <c r="I20" s="17">
        <v>6.74</v>
      </c>
      <c r="J20" s="17">
        <v>11.96</v>
      </c>
      <c r="K20" s="17">
        <v>9.94</v>
      </c>
    </row>
    <row r="21" spans="1:11">
      <c r="A21" s="17">
        <v>1985</v>
      </c>
      <c r="B21" s="17">
        <v>1.97</v>
      </c>
      <c r="C21" s="17">
        <v>6.57</v>
      </c>
      <c r="D21" s="17">
        <v>7.29</v>
      </c>
      <c r="E21" s="17">
        <v>9.5500000000000007</v>
      </c>
      <c r="F21" s="17">
        <v>8.6199999999999992</v>
      </c>
      <c r="G21" s="17">
        <v>7.85</v>
      </c>
      <c r="H21" s="17">
        <v>4.1399999999999997</v>
      </c>
      <c r="I21" s="17">
        <v>6.82</v>
      </c>
      <c r="J21" s="17">
        <v>12.6</v>
      </c>
      <c r="K21" s="17">
        <v>10.27</v>
      </c>
    </row>
    <row r="22" spans="1:11">
      <c r="A22" s="17">
        <v>1986</v>
      </c>
      <c r="B22" s="17">
        <v>1.91</v>
      </c>
      <c r="C22" s="17">
        <v>5.89</v>
      </c>
      <c r="D22" s="17">
        <v>5.59</v>
      </c>
      <c r="E22" s="17">
        <v>9.6999999999999993</v>
      </c>
      <c r="F22" s="17">
        <v>4.71</v>
      </c>
      <c r="G22" s="17">
        <v>6.47</v>
      </c>
      <c r="H22" s="17">
        <v>3.32</v>
      </c>
      <c r="I22" s="17">
        <v>5.94</v>
      </c>
      <c r="J22" s="17">
        <v>13.14</v>
      </c>
      <c r="K22" s="17">
        <v>10.24</v>
      </c>
    </row>
    <row r="23" spans="1:11">
      <c r="A23" s="17">
        <v>1987</v>
      </c>
      <c r="B23" s="17">
        <v>1.54</v>
      </c>
      <c r="C23" s="17">
        <v>5.41</v>
      </c>
      <c r="D23" s="17">
        <v>5.21</v>
      </c>
      <c r="E23" s="17">
        <v>10.64</v>
      </c>
      <c r="F23" s="17">
        <v>4.71</v>
      </c>
      <c r="G23" s="17">
        <v>6.37</v>
      </c>
      <c r="H23" s="17">
        <v>3.16</v>
      </c>
      <c r="I23" s="17">
        <v>5.65</v>
      </c>
      <c r="J23" s="17">
        <v>13.45</v>
      </c>
      <c r="K23" s="17">
        <v>10.41</v>
      </c>
    </row>
    <row r="24" spans="1:11">
      <c r="A24" s="17">
        <v>1988</v>
      </c>
      <c r="B24" s="17">
        <v>1.26</v>
      </c>
      <c r="C24" s="17">
        <v>5.38</v>
      </c>
      <c r="D24" s="17">
        <v>5.21</v>
      </c>
      <c r="E24" s="17">
        <v>10.38</v>
      </c>
      <c r="F24" s="17">
        <v>4.3899999999999997</v>
      </c>
      <c r="G24" s="17">
        <v>6.47</v>
      </c>
      <c r="H24" s="17">
        <v>3.2</v>
      </c>
      <c r="I24" s="17">
        <v>5.59</v>
      </c>
      <c r="J24" s="17">
        <v>13.88</v>
      </c>
      <c r="K24" s="17">
        <v>10.49</v>
      </c>
    </row>
    <row r="25" spans="1:11">
      <c r="A25" s="17">
        <v>1989</v>
      </c>
      <c r="B25" s="17">
        <v>1.56</v>
      </c>
      <c r="C25" s="17">
        <v>4.91</v>
      </c>
      <c r="D25" s="17">
        <v>5.89</v>
      </c>
      <c r="E25" s="17">
        <v>12.49</v>
      </c>
      <c r="F25" s="17">
        <v>4.5999999999999996</v>
      </c>
      <c r="G25" s="17">
        <v>7.86</v>
      </c>
      <c r="H25" s="17">
        <v>3.53</v>
      </c>
      <c r="I25" s="17">
        <v>5.73</v>
      </c>
      <c r="J25" s="17">
        <v>14.11</v>
      </c>
      <c r="K25" s="17">
        <v>10.6</v>
      </c>
    </row>
    <row r="26" spans="1:11">
      <c r="A26" s="17">
        <v>1990</v>
      </c>
      <c r="B26" s="17">
        <v>1.55</v>
      </c>
      <c r="C26" s="17">
        <v>4.91</v>
      </c>
      <c r="D26" s="17">
        <v>7.37</v>
      </c>
      <c r="E26" s="17">
        <v>11.73</v>
      </c>
      <c r="F26" s="17">
        <v>5.98</v>
      </c>
      <c r="G26" s="17">
        <v>8.4499999999999993</v>
      </c>
      <c r="H26" s="17">
        <v>4.75</v>
      </c>
      <c r="I26" s="17">
        <v>5.89</v>
      </c>
      <c r="J26" s="17">
        <v>14.28</v>
      </c>
      <c r="K26" s="17">
        <v>10.72</v>
      </c>
    </row>
    <row r="27" spans="1:11">
      <c r="A27" s="17">
        <v>1991</v>
      </c>
      <c r="B27" s="17">
        <v>1.49</v>
      </c>
      <c r="C27" s="17">
        <v>5.03</v>
      </c>
      <c r="D27" s="17">
        <v>7.2</v>
      </c>
      <c r="E27" s="17">
        <v>12.24</v>
      </c>
      <c r="F27" s="17">
        <v>7.32</v>
      </c>
      <c r="G27" s="17">
        <v>8.56</v>
      </c>
      <c r="H27" s="17">
        <v>4.55</v>
      </c>
      <c r="I27" s="17">
        <v>5.92</v>
      </c>
      <c r="J27" s="17">
        <v>14.32</v>
      </c>
      <c r="K27" s="17">
        <v>10.59</v>
      </c>
    </row>
    <row r="28" spans="1:11">
      <c r="A28" s="17">
        <v>1992</v>
      </c>
      <c r="B28" s="17">
        <v>1.57</v>
      </c>
      <c r="C28" s="17">
        <v>5.08</v>
      </c>
      <c r="D28" s="17">
        <v>6.49</v>
      </c>
      <c r="E28" s="17">
        <v>11.55</v>
      </c>
      <c r="F28" s="17">
        <v>6.88</v>
      </c>
      <c r="G28" s="17">
        <v>7.82</v>
      </c>
      <c r="H28" s="17">
        <v>4.16</v>
      </c>
      <c r="I28" s="17">
        <v>5.66</v>
      </c>
      <c r="J28" s="17">
        <v>14.44</v>
      </c>
      <c r="K28" s="17">
        <v>10.65</v>
      </c>
    </row>
    <row r="29" spans="1:11">
      <c r="A29" s="17">
        <v>1993</v>
      </c>
      <c r="B29" s="17">
        <v>1.29</v>
      </c>
      <c r="C29" s="17">
        <v>5.19</v>
      </c>
      <c r="D29" s="17">
        <v>6.53</v>
      </c>
      <c r="E29" s="17">
        <v>11.5</v>
      </c>
      <c r="F29" s="17">
        <v>6.98</v>
      </c>
      <c r="G29" s="17">
        <v>7.79</v>
      </c>
      <c r="H29" s="17">
        <v>4.0599999999999996</v>
      </c>
      <c r="I29" s="17">
        <v>5.7</v>
      </c>
      <c r="J29" s="17">
        <v>14.64</v>
      </c>
      <c r="K29" s="17">
        <v>10.5</v>
      </c>
    </row>
    <row r="30" spans="1:11">
      <c r="A30" s="17">
        <v>1994</v>
      </c>
      <c r="B30" s="17">
        <v>1.38</v>
      </c>
      <c r="C30" s="17">
        <v>5.0999999999999996</v>
      </c>
      <c r="D30" s="17">
        <v>5.98</v>
      </c>
      <c r="E30" s="17">
        <v>9.5500000000000007</v>
      </c>
      <c r="F30" s="17">
        <v>5.95</v>
      </c>
      <c r="G30" s="17">
        <v>6.98</v>
      </c>
      <c r="H30" s="17">
        <v>3.94</v>
      </c>
      <c r="I30" s="17">
        <v>5.4</v>
      </c>
      <c r="J30" s="17">
        <v>14.92</v>
      </c>
      <c r="K30" s="17">
        <v>10.64</v>
      </c>
    </row>
    <row r="31" spans="1:11">
      <c r="A31" s="17">
        <v>1995</v>
      </c>
      <c r="B31" s="17">
        <v>1.37</v>
      </c>
      <c r="C31" s="17">
        <v>5.42</v>
      </c>
      <c r="D31" s="17">
        <v>6.36</v>
      </c>
      <c r="E31" s="17">
        <v>9.4600000000000009</v>
      </c>
      <c r="F31" s="17">
        <v>6.16</v>
      </c>
      <c r="G31" s="17">
        <v>7.34</v>
      </c>
      <c r="H31" s="17">
        <v>3.86</v>
      </c>
      <c r="I31" s="17">
        <v>5.73</v>
      </c>
      <c r="J31" s="17">
        <v>15.61</v>
      </c>
      <c r="K31" s="17">
        <v>11.03</v>
      </c>
    </row>
    <row r="32" spans="1:11">
      <c r="A32" s="17">
        <v>1996</v>
      </c>
      <c r="B32" s="17">
        <v>1.69</v>
      </c>
      <c r="C32" s="17">
        <v>5.05</v>
      </c>
      <c r="D32" s="17">
        <v>7.07</v>
      </c>
      <c r="E32" s="17">
        <v>10.59</v>
      </c>
      <c r="F32" s="17">
        <v>6.92</v>
      </c>
      <c r="G32" s="17">
        <v>8.43</v>
      </c>
      <c r="H32" s="17">
        <v>4.43</v>
      </c>
      <c r="I32" s="17">
        <v>5.65</v>
      </c>
      <c r="J32" s="17">
        <v>15.48</v>
      </c>
      <c r="K32" s="17">
        <v>10.8</v>
      </c>
    </row>
    <row r="33" spans="1:11">
      <c r="A33" s="17">
        <v>1997</v>
      </c>
      <c r="B33" s="17">
        <v>1.84</v>
      </c>
      <c r="C33" s="17">
        <v>4.97</v>
      </c>
      <c r="D33" s="17">
        <v>7.22</v>
      </c>
      <c r="E33" s="17">
        <v>10.64</v>
      </c>
      <c r="F33" s="17">
        <v>7.24</v>
      </c>
      <c r="G33" s="17">
        <v>8.4499999999999993</v>
      </c>
      <c r="H33" s="17">
        <v>4.41</v>
      </c>
      <c r="I33" s="17">
        <v>5.59</v>
      </c>
      <c r="J33" s="17">
        <v>15.09</v>
      </c>
      <c r="K33" s="17">
        <v>10.54</v>
      </c>
    </row>
    <row r="34" spans="1:11">
      <c r="A34" s="17">
        <v>1998</v>
      </c>
      <c r="B34" s="17">
        <v>1.92</v>
      </c>
      <c r="C34" s="17">
        <v>5.13</v>
      </c>
      <c r="D34" s="17">
        <v>5.94</v>
      </c>
      <c r="E34" s="17">
        <v>8.85</v>
      </c>
      <c r="F34" s="17">
        <v>6.27</v>
      </c>
      <c r="G34" s="17">
        <v>6.55</v>
      </c>
      <c r="H34" s="17">
        <v>3.82</v>
      </c>
      <c r="I34" s="17">
        <v>5.25</v>
      </c>
      <c r="J34" s="17">
        <v>15.47</v>
      </c>
      <c r="K34" s="17">
        <v>10.61</v>
      </c>
    </row>
    <row r="35" spans="1:11">
      <c r="A35" s="17">
        <v>1999</v>
      </c>
      <c r="B35" s="17">
        <v>1.66</v>
      </c>
      <c r="C35" s="17">
        <v>5.22</v>
      </c>
      <c r="D35" s="17">
        <v>5.77</v>
      </c>
      <c r="E35" s="17">
        <v>9.41</v>
      </c>
      <c r="F35" s="17">
        <v>7.39</v>
      </c>
      <c r="G35" s="17">
        <v>7.47</v>
      </c>
      <c r="H35" s="17">
        <v>3.92</v>
      </c>
      <c r="I35" s="17">
        <v>5.62</v>
      </c>
      <c r="J35" s="17">
        <v>15.42</v>
      </c>
      <c r="K35" s="17">
        <v>10.35</v>
      </c>
    </row>
    <row r="36" spans="1:11">
      <c r="A36" s="17">
        <v>2000</v>
      </c>
      <c r="B36" s="17">
        <v>1.76</v>
      </c>
      <c r="C36" s="17">
        <v>6.13</v>
      </c>
      <c r="D36" s="17">
        <v>8.8699999999999992</v>
      </c>
      <c r="E36" s="17">
        <v>12.38</v>
      </c>
      <c r="F36" s="17">
        <v>9.1199999999999992</v>
      </c>
      <c r="G36" s="17">
        <v>11.22</v>
      </c>
      <c r="H36" s="17">
        <v>5.88</v>
      </c>
      <c r="I36" s="17">
        <v>7.42</v>
      </c>
      <c r="J36" s="17">
        <v>15.79</v>
      </c>
      <c r="K36" s="17">
        <v>11.29</v>
      </c>
    </row>
    <row r="37" spans="1:11">
      <c r="A37" s="17">
        <v>2001</v>
      </c>
      <c r="B37" s="17">
        <v>1.89</v>
      </c>
      <c r="C37" s="17">
        <v>8.33</v>
      </c>
      <c r="D37" s="17">
        <v>7.87</v>
      </c>
      <c r="E37" s="17">
        <v>13.31</v>
      </c>
      <c r="F37" s="17">
        <v>9.02</v>
      </c>
      <c r="G37" s="17">
        <v>11.39</v>
      </c>
      <c r="H37" s="17">
        <v>5.62</v>
      </c>
      <c r="I37" s="17">
        <v>8.9700000000000006</v>
      </c>
      <c r="J37" s="17">
        <v>17.600000000000001</v>
      </c>
      <c r="K37" s="17">
        <v>13.06</v>
      </c>
    </row>
    <row r="38" spans="1:11">
      <c r="A38" s="17">
        <v>2002</v>
      </c>
      <c r="B38" s="17">
        <v>1.96</v>
      </c>
      <c r="C38" s="17">
        <v>8.17</v>
      </c>
      <c r="D38" s="17">
        <v>6.96</v>
      </c>
      <c r="E38" s="17">
        <v>11.37</v>
      </c>
      <c r="F38" s="17">
        <v>9.07</v>
      </c>
      <c r="G38" s="17">
        <v>9.3800000000000008</v>
      </c>
      <c r="H38" s="17">
        <v>5.09</v>
      </c>
      <c r="I38" s="17">
        <v>8.3000000000000007</v>
      </c>
      <c r="J38" s="17">
        <v>19.309999999999999</v>
      </c>
      <c r="K38" s="17">
        <v>13.57</v>
      </c>
    </row>
    <row r="39" spans="1:11">
      <c r="A39" s="17">
        <v>2003</v>
      </c>
      <c r="B39" s="17">
        <v>1.1599999999999999</v>
      </c>
      <c r="C39" s="17">
        <v>7.36</v>
      </c>
      <c r="D39" s="17">
        <v>9.06</v>
      </c>
      <c r="E39" s="17">
        <v>13.45</v>
      </c>
      <c r="F39" s="17">
        <v>10.02</v>
      </c>
      <c r="G39" s="17">
        <v>11.36</v>
      </c>
      <c r="H39" s="17">
        <v>6.11</v>
      </c>
      <c r="I39" s="17">
        <v>7.98</v>
      </c>
      <c r="J39" s="17">
        <v>18.3</v>
      </c>
      <c r="K39" s="17">
        <v>13.14</v>
      </c>
    </row>
    <row r="40" spans="1:11">
      <c r="A40" s="17">
        <v>2004</v>
      </c>
      <c r="B40" s="17">
        <v>2.11</v>
      </c>
      <c r="C40" s="17">
        <v>8.68</v>
      </c>
      <c r="D40" s="17">
        <v>11.44</v>
      </c>
      <c r="E40" s="17">
        <v>16.100000000000001</v>
      </c>
      <c r="F40" s="17">
        <v>11.21</v>
      </c>
      <c r="G40" s="17">
        <v>14.28</v>
      </c>
      <c r="H40" s="17">
        <v>6.95</v>
      </c>
      <c r="I40" s="17">
        <v>9.8800000000000008</v>
      </c>
      <c r="J40" s="17">
        <v>17.89</v>
      </c>
      <c r="K40" s="17">
        <v>13.62</v>
      </c>
    </row>
    <row r="41" spans="1:11">
      <c r="A41" s="17">
        <v>2005</v>
      </c>
      <c r="B41" s="17">
        <v>1.89</v>
      </c>
      <c r="C41" s="17">
        <v>10.06</v>
      </c>
      <c r="D41" s="17">
        <v>16.170000000000002</v>
      </c>
      <c r="E41" s="17">
        <v>19.149999999999999</v>
      </c>
      <c r="F41" s="17">
        <v>15.31</v>
      </c>
      <c r="G41" s="17">
        <v>18.05</v>
      </c>
      <c r="H41" s="17">
        <v>9.1999999999999993</v>
      </c>
      <c r="I41" s="17">
        <v>11.28</v>
      </c>
      <c r="J41" s="17">
        <v>18.43</v>
      </c>
      <c r="K41" s="17">
        <v>14.51</v>
      </c>
    </row>
    <row r="42" spans="1:11">
      <c r="A42" s="17">
        <v>2006</v>
      </c>
      <c r="B42" s="17">
        <v>2.38</v>
      </c>
      <c r="C42" s="17">
        <v>11.71</v>
      </c>
      <c r="D42" s="17">
        <v>18.21</v>
      </c>
      <c r="E42" s="17">
        <v>21.3</v>
      </c>
      <c r="F42" s="17">
        <v>21.35</v>
      </c>
      <c r="G42" s="17">
        <v>20.11</v>
      </c>
      <c r="H42" s="17">
        <v>10.6</v>
      </c>
      <c r="I42" s="17">
        <v>13.06</v>
      </c>
      <c r="J42" s="17">
        <v>18.2</v>
      </c>
      <c r="K42" s="17">
        <v>15.43</v>
      </c>
    </row>
    <row r="43" spans="1:11">
      <c r="A43" s="17">
        <v>2007</v>
      </c>
      <c r="B43" s="17">
        <v>2.54</v>
      </c>
      <c r="C43" s="17">
        <v>11.2</v>
      </c>
      <c r="D43" s="17">
        <v>20</v>
      </c>
      <c r="E43" s="17">
        <v>23.7</v>
      </c>
      <c r="F43" s="17">
        <v>23.57</v>
      </c>
      <c r="G43" s="17">
        <v>22.6</v>
      </c>
      <c r="H43" s="17">
        <v>11.71</v>
      </c>
      <c r="I43" s="17">
        <v>12.93</v>
      </c>
      <c r="J43" s="17">
        <v>18.64</v>
      </c>
      <c r="K43" s="17">
        <v>15.6</v>
      </c>
    </row>
    <row r="44" spans="1:11">
      <c r="A44" s="17">
        <v>2008</v>
      </c>
      <c r="B44" s="17"/>
      <c r="C44" s="17">
        <v>10.81</v>
      </c>
      <c r="D44" s="17">
        <v>23.71</v>
      </c>
      <c r="E44" s="17">
        <v>28.04</v>
      </c>
      <c r="F44" s="17">
        <v>29.23</v>
      </c>
      <c r="G44" s="17">
        <v>26.9</v>
      </c>
      <c r="H44" s="17">
        <v>14.42</v>
      </c>
      <c r="I44" s="17">
        <v>13.36</v>
      </c>
      <c r="J44" s="17">
        <v>20.49</v>
      </c>
      <c r="K44" s="17">
        <v>16.5</v>
      </c>
    </row>
    <row r="45" spans="1:11">
      <c r="A45" s="17">
        <v>2009</v>
      </c>
      <c r="B45" s="17"/>
      <c r="C45" s="17">
        <v>10.3</v>
      </c>
      <c r="D45" s="17">
        <v>15.78</v>
      </c>
      <c r="E45" s="17">
        <v>22.85</v>
      </c>
      <c r="F45" s="17">
        <v>24.39</v>
      </c>
      <c r="G45" s="17">
        <v>21.48</v>
      </c>
      <c r="H45" s="17">
        <v>10.83</v>
      </c>
      <c r="I45" s="17">
        <v>12.06</v>
      </c>
      <c r="J45" s="17">
        <v>22.86</v>
      </c>
      <c r="K45" s="17">
        <v>17.14</v>
      </c>
    </row>
    <row r="46" spans="1:11">
      <c r="A46" s="17">
        <v>2010</v>
      </c>
      <c r="B46" s="17"/>
      <c r="C46" s="17">
        <v>8.76</v>
      </c>
      <c r="D46" s="17">
        <v>20.94</v>
      </c>
      <c r="E46" s="17">
        <v>24.73</v>
      </c>
      <c r="F46" s="17">
        <v>26.16</v>
      </c>
      <c r="G46" s="17">
        <v>24.03</v>
      </c>
      <c r="H46" s="17">
        <v>12.78</v>
      </c>
      <c r="I46" s="17">
        <v>11.36</v>
      </c>
      <c r="J46" s="17">
        <v>23.4</v>
      </c>
      <c r="K46" s="17">
        <v>17.04</v>
      </c>
    </row>
    <row r="47" spans="1:11">
      <c r="A47" s="17">
        <v>2011</v>
      </c>
      <c r="B47" s="17"/>
      <c r="C47" s="17">
        <v>8.65</v>
      </c>
      <c r="D47" s="17">
        <v>25.87</v>
      </c>
      <c r="E47" s="17">
        <v>28.3</v>
      </c>
      <c r="F47" s="17">
        <v>26.87</v>
      </c>
      <c r="G47" s="17">
        <v>27.79</v>
      </c>
      <c r="H47" s="17">
        <v>15.36</v>
      </c>
      <c r="I47" s="17">
        <v>11.84</v>
      </c>
      <c r="J47" s="17">
        <v>23.08</v>
      </c>
      <c r="K47" s="17">
        <v>16.98</v>
      </c>
    </row>
    <row r="48" spans="1:11">
      <c r="A48" s="17">
        <v>2012</v>
      </c>
      <c r="B48" s="17"/>
      <c r="C48" s="17">
        <v>8.1300000000000008</v>
      </c>
      <c r="D48" s="17">
        <v>26.55</v>
      </c>
      <c r="E48" s="17">
        <v>25.88</v>
      </c>
      <c r="F48" s="17">
        <v>28.16</v>
      </c>
      <c r="G48" s="17">
        <v>26.02</v>
      </c>
      <c r="H48" s="17">
        <v>17.11</v>
      </c>
      <c r="I48" s="17">
        <v>10.98</v>
      </c>
      <c r="J48" s="17">
        <v>25.4</v>
      </c>
      <c r="K48" s="17">
        <v>17.95</v>
      </c>
    </row>
    <row r="49" spans="1:11">
      <c r="A49" s="17">
        <v>2013</v>
      </c>
      <c r="B49" s="17"/>
      <c r="C49" s="17">
        <v>7.92</v>
      </c>
      <c r="D49" s="17">
        <v>25.9</v>
      </c>
      <c r="E49" s="17">
        <v>25.61</v>
      </c>
      <c r="F49" s="17">
        <v>27.83</v>
      </c>
      <c r="G49" s="17">
        <v>25.65</v>
      </c>
      <c r="H49" s="17">
        <v>16.760000000000002</v>
      </c>
      <c r="I49" s="17">
        <v>11.18</v>
      </c>
      <c r="J49" s="17">
        <v>27.33</v>
      </c>
      <c r="K49" s="17">
        <v>18.489999999999998</v>
      </c>
    </row>
    <row r="50" spans="1:11">
      <c r="A50" s="17">
        <v>2014</v>
      </c>
      <c r="B50" s="17"/>
      <c r="C50" s="17">
        <v>8.39</v>
      </c>
      <c r="D50" s="17">
        <v>24.6</v>
      </c>
      <c r="E50" s="17">
        <v>30.32</v>
      </c>
      <c r="F50" s="17">
        <v>27.69</v>
      </c>
      <c r="G50" s="17">
        <v>29.35</v>
      </c>
      <c r="H50" s="17">
        <v>16.34</v>
      </c>
      <c r="I50" s="17">
        <v>11.73</v>
      </c>
      <c r="J50" s="17">
        <v>28.5</v>
      </c>
      <c r="K50" s="17">
        <v>19.63</v>
      </c>
    </row>
    <row r="51" spans="1:11">
      <c r="A51" s="17">
        <v>2015</v>
      </c>
      <c r="B51" s="17"/>
      <c r="C51" s="17">
        <v>8.2899999999999991</v>
      </c>
      <c r="D51" s="17">
        <v>14.68</v>
      </c>
      <c r="E51" s="17">
        <v>22.57</v>
      </c>
      <c r="F51" s="17">
        <v>16.97</v>
      </c>
      <c r="G51" s="17">
        <v>21.08</v>
      </c>
      <c r="H51" s="17">
        <v>11.26</v>
      </c>
      <c r="I51" s="17">
        <v>10.199999999999999</v>
      </c>
      <c r="J51" s="17">
        <v>29.1</v>
      </c>
      <c r="K51" s="17">
        <v>18.760000000000002</v>
      </c>
    </row>
    <row r="52" spans="1:11">
      <c r="A52" s="17">
        <v>2016</v>
      </c>
      <c r="B52" s="17"/>
      <c r="C52" s="17">
        <v>7.79</v>
      </c>
      <c r="D52" s="17">
        <v>13.2</v>
      </c>
      <c r="E52" s="17">
        <v>21.51</v>
      </c>
      <c r="F52" s="17">
        <v>13.53</v>
      </c>
      <c r="G52" s="17">
        <v>19.95</v>
      </c>
      <c r="H52" s="17">
        <v>9.6199999999999992</v>
      </c>
      <c r="I52" s="17">
        <v>9.43</v>
      </c>
      <c r="J52" s="17">
        <v>29.18</v>
      </c>
      <c r="K52" s="17">
        <v>18.23</v>
      </c>
    </row>
    <row r="53" spans="1:11">
      <c r="A53" s="17">
        <v>2017</v>
      </c>
      <c r="B53" s="17"/>
      <c r="C53" s="17">
        <v>7.31</v>
      </c>
      <c r="D53" s="17">
        <v>17.75</v>
      </c>
      <c r="E53" s="17">
        <v>25.2</v>
      </c>
      <c r="F53" s="17">
        <v>16.920000000000002</v>
      </c>
      <c r="G53" s="17">
        <v>24.2</v>
      </c>
      <c r="H53" s="17">
        <v>10.76</v>
      </c>
      <c r="I53" s="17">
        <v>9.8000000000000007</v>
      </c>
      <c r="J53" s="17">
        <v>29.43</v>
      </c>
      <c r="K53" s="17">
        <v>18.14</v>
      </c>
    </row>
    <row r="54" spans="1:11">
      <c r="A54" s="17">
        <v>2018</v>
      </c>
      <c r="B54" s="17"/>
      <c r="C54" s="17">
        <v>6.83</v>
      </c>
      <c r="D54" s="17">
        <v>19.920000000000002</v>
      </c>
      <c r="E54" s="17">
        <v>26.22</v>
      </c>
      <c r="F54" s="17">
        <v>24.44</v>
      </c>
      <c r="G54" s="17">
        <v>25.48</v>
      </c>
      <c r="H54" s="17">
        <v>11.9</v>
      </c>
      <c r="I54" s="17">
        <v>9.6999999999999993</v>
      </c>
      <c r="J54" s="17">
        <v>29.74</v>
      </c>
      <c r="K54" s="17">
        <v>18.21</v>
      </c>
    </row>
    <row r="55" spans="1:11">
      <c r="A55" s="17">
        <v>2019</v>
      </c>
      <c r="B55" s="17"/>
      <c r="C55" s="17">
        <v>6.29</v>
      </c>
      <c r="D55" s="17">
        <v>19.190000000000001</v>
      </c>
      <c r="E55" s="17">
        <v>22.85</v>
      </c>
      <c r="F55" s="17">
        <v>22.82</v>
      </c>
      <c r="G55" s="17">
        <v>22.59</v>
      </c>
      <c r="H55" s="17">
        <v>11.46</v>
      </c>
      <c r="I55" s="17">
        <v>9.18</v>
      </c>
      <c r="J55" s="17">
        <v>28.98</v>
      </c>
      <c r="K55" s="17">
        <v>17.13</v>
      </c>
    </row>
    <row r="56" spans="1:11">
      <c r="A56" s="17">
        <v>2020</v>
      </c>
      <c r="B56" s="17"/>
      <c r="C56" s="17">
        <v>6.55</v>
      </c>
      <c r="D56" s="17">
        <v>15.76</v>
      </c>
      <c r="E56" s="17">
        <v>19.93</v>
      </c>
      <c r="F56" s="17">
        <v>14.82</v>
      </c>
      <c r="G56" s="17">
        <v>19.48</v>
      </c>
      <c r="H56" s="17">
        <v>9.4700000000000006</v>
      </c>
      <c r="I56" s="17">
        <v>8.41</v>
      </c>
      <c r="J56" s="17">
        <v>29.16</v>
      </c>
      <c r="K56" s="17">
        <v>17.22</v>
      </c>
    </row>
    <row r="57" spans="1:11">
      <c r="A57" s="18">
        <v>2021</v>
      </c>
      <c r="B57" s="18"/>
      <c r="C57" s="18">
        <v>6.86</v>
      </c>
      <c r="D57" s="18">
        <v>18.82</v>
      </c>
      <c r="E57" s="18">
        <v>26.27</v>
      </c>
      <c r="F57" s="18">
        <v>23.41</v>
      </c>
      <c r="G57" s="18">
        <v>25.35</v>
      </c>
      <c r="H57" s="18">
        <v>11.37</v>
      </c>
      <c r="I57" s="18">
        <v>9.89</v>
      </c>
      <c r="J57" s="18">
        <v>29.77</v>
      </c>
      <c r="K57" s="18">
        <v>18.38</v>
      </c>
    </row>
    <row r="58" spans="1:11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2"/>
    </row>
    <row r="59" spans="1:11">
      <c r="A59" s="16">
        <v>1970</v>
      </c>
      <c r="B59" s="16">
        <v>2.4</v>
      </c>
      <c r="C59" s="16">
        <v>10.7</v>
      </c>
      <c r="D59" s="16">
        <v>6.8</v>
      </c>
      <c r="E59" s="16">
        <v>6.5</v>
      </c>
      <c r="F59" s="16"/>
      <c r="G59" s="16">
        <v>13.3</v>
      </c>
      <c r="H59" s="16">
        <v>0.2</v>
      </c>
      <c r="I59" s="16">
        <v>26.7</v>
      </c>
      <c r="J59" s="16">
        <v>38.6</v>
      </c>
      <c r="K59" s="16">
        <v>65.3</v>
      </c>
    </row>
    <row r="60" spans="1:11">
      <c r="A60" s="17">
        <v>1971</v>
      </c>
      <c r="B60" s="17">
        <v>3.3</v>
      </c>
      <c r="C60" s="17">
        <v>12.6</v>
      </c>
      <c r="D60" s="17">
        <v>7.2</v>
      </c>
      <c r="E60" s="17">
        <v>7.1</v>
      </c>
      <c r="F60" s="17"/>
      <c r="G60" s="17">
        <v>14.3</v>
      </c>
      <c r="H60" s="17">
        <v>0.2</v>
      </c>
      <c r="I60" s="17">
        <v>30.6</v>
      </c>
      <c r="J60" s="17">
        <v>43.7</v>
      </c>
      <c r="K60" s="17">
        <v>74.3</v>
      </c>
    </row>
    <row r="61" spans="1:11">
      <c r="A61" s="17">
        <v>1972</v>
      </c>
      <c r="B61" s="17">
        <v>2</v>
      </c>
      <c r="C61" s="17">
        <v>16.399999999999999</v>
      </c>
      <c r="D61" s="17">
        <v>7.2</v>
      </c>
      <c r="E61" s="17">
        <v>8.6999999999999993</v>
      </c>
      <c r="F61" s="17"/>
      <c r="G61" s="17">
        <v>15.9</v>
      </c>
      <c r="H61" s="17">
        <v>0.2</v>
      </c>
      <c r="I61" s="17">
        <v>34.6</v>
      </c>
      <c r="J61" s="17">
        <v>47.9</v>
      </c>
      <c r="K61" s="17">
        <v>82.5</v>
      </c>
    </row>
    <row r="62" spans="1:11">
      <c r="A62" s="17">
        <v>1973</v>
      </c>
      <c r="B62" s="17">
        <v>1.5</v>
      </c>
      <c r="C62" s="17">
        <v>15.1</v>
      </c>
      <c r="D62" s="17">
        <v>8.6999999999999993</v>
      </c>
      <c r="E62" s="17">
        <v>15.6</v>
      </c>
      <c r="F62" s="17"/>
      <c r="G62" s="17">
        <v>24.3</v>
      </c>
      <c r="H62" s="17">
        <v>0.3</v>
      </c>
      <c r="I62" s="17">
        <v>41.1</v>
      </c>
      <c r="J62" s="17">
        <v>51.9</v>
      </c>
      <c r="K62" s="17">
        <v>93.1</v>
      </c>
    </row>
    <row r="63" spans="1:11">
      <c r="A63" s="17">
        <v>1974</v>
      </c>
      <c r="B63" s="17">
        <v>1.9</v>
      </c>
      <c r="C63" s="17">
        <v>17.399999999999999</v>
      </c>
      <c r="D63" s="17">
        <v>13.5</v>
      </c>
      <c r="E63" s="17">
        <v>8.1</v>
      </c>
      <c r="F63" s="17"/>
      <c r="G63" s="17">
        <v>21.6</v>
      </c>
      <c r="H63" s="17">
        <v>0.4</v>
      </c>
      <c r="I63" s="17">
        <v>41.3</v>
      </c>
      <c r="J63" s="17">
        <v>57.4</v>
      </c>
      <c r="K63" s="17">
        <v>98.7</v>
      </c>
    </row>
    <row r="64" spans="1:11">
      <c r="A64" s="17">
        <v>1975</v>
      </c>
      <c r="B64" s="17">
        <v>2.2999999999999998</v>
      </c>
      <c r="C64" s="17">
        <v>30.7</v>
      </c>
      <c r="D64" s="17">
        <v>16</v>
      </c>
      <c r="E64" s="17">
        <v>9.8000000000000007</v>
      </c>
      <c r="F64" s="17"/>
      <c r="G64" s="17">
        <v>25.8</v>
      </c>
      <c r="H64" s="17">
        <v>0.5</v>
      </c>
      <c r="I64" s="17">
        <v>59.3</v>
      </c>
      <c r="J64" s="17">
        <v>69.5</v>
      </c>
      <c r="K64" s="17">
        <v>128.80000000000001</v>
      </c>
    </row>
    <row r="65" spans="1:11">
      <c r="A65" s="17">
        <v>1976</v>
      </c>
      <c r="B65" s="17">
        <v>2.5</v>
      </c>
      <c r="C65" s="17">
        <v>28</v>
      </c>
      <c r="D65" s="17">
        <v>16.7</v>
      </c>
      <c r="E65" s="17">
        <v>10.6</v>
      </c>
      <c r="F65" s="17"/>
      <c r="G65" s="17">
        <v>27.2</v>
      </c>
      <c r="H65" s="17">
        <v>0.6</v>
      </c>
      <c r="I65" s="17">
        <v>58.4</v>
      </c>
      <c r="J65" s="17">
        <v>82.4</v>
      </c>
      <c r="K65" s="17">
        <v>140.69999999999999</v>
      </c>
    </row>
    <row r="66" spans="1:11">
      <c r="A66" s="17">
        <v>1977</v>
      </c>
      <c r="B66" s="17">
        <v>1.8</v>
      </c>
      <c r="C66" s="17">
        <v>33.6</v>
      </c>
      <c r="D66" s="17">
        <v>18.3</v>
      </c>
      <c r="E66" s="17">
        <v>12.1</v>
      </c>
      <c r="F66" s="17"/>
      <c r="G66" s="17">
        <v>30.4</v>
      </c>
      <c r="H66" s="17">
        <v>0.8</v>
      </c>
      <c r="I66" s="17">
        <v>66.7</v>
      </c>
      <c r="J66" s="17">
        <v>95</v>
      </c>
      <c r="K66" s="17">
        <v>161.69999999999999</v>
      </c>
    </row>
    <row r="67" spans="1:11">
      <c r="A67" s="17">
        <v>1978</v>
      </c>
      <c r="B67" s="17">
        <v>2.6</v>
      </c>
      <c r="C67" s="17">
        <v>26.6</v>
      </c>
      <c r="D67" s="17">
        <v>19.8</v>
      </c>
      <c r="E67" s="17">
        <v>12.8</v>
      </c>
      <c r="F67" s="17"/>
      <c r="G67" s="17">
        <v>32.6</v>
      </c>
      <c r="H67" s="17">
        <v>1</v>
      </c>
      <c r="I67" s="17">
        <v>62.7</v>
      </c>
      <c r="J67" s="17">
        <v>100</v>
      </c>
      <c r="K67" s="17">
        <v>162.69999999999999</v>
      </c>
    </row>
    <row r="68" spans="1:11">
      <c r="A68" s="17">
        <v>1979</v>
      </c>
      <c r="B68" s="17">
        <v>1.4</v>
      </c>
      <c r="C68" s="17">
        <v>32.6</v>
      </c>
      <c r="D68" s="17">
        <v>23.4</v>
      </c>
      <c r="E68" s="17">
        <v>8.1999999999999993</v>
      </c>
      <c r="F68" s="17"/>
      <c r="G68" s="17">
        <v>31.5</v>
      </c>
      <c r="H68" s="17">
        <v>1.8</v>
      </c>
      <c r="I68" s="17">
        <v>67.400000000000006</v>
      </c>
      <c r="J68" s="17">
        <v>124.3</v>
      </c>
      <c r="K68" s="17">
        <v>191.7</v>
      </c>
    </row>
    <row r="69" spans="1:11">
      <c r="A69" s="17">
        <v>1980</v>
      </c>
      <c r="B69" s="17">
        <v>1.4</v>
      </c>
      <c r="C69" s="17">
        <v>36.799999999999997</v>
      </c>
      <c r="D69" s="17">
        <v>18.7</v>
      </c>
      <c r="E69" s="17">
        <v>8.1999999999999993</v>
      </c>
      <c r="F69" s="17"/>
      <c r="G69" s="17">
        <v>26.8</v>
      </c>
      <c r="H69" s="17">
        <v>1.2</v>
      </c>
      <c r="I69" s="17">
        <v>66.2</v>
      </c>
      <c r="J69" s="17">
        <v>143.80000000000001</v>
      </c>
      <c r="K69" s="17">
        <v>210</v>
      </c>
    </row>
    <row r="70" spans="1:11">
      <c r="A70" s="17">
        <v>1981</v>
      </c>
      <c r="B70" s="17">
        <v>0.9</v>
      </c>
      <c r="C70" s="17">
        <v>37.4</v>
      </c>
      <c r="D70" s="17">
        <v>19.600000000000001</v>
      </c>
      <c r="E70" s="17">
        <v>10.199999999999999</v>
      </c>
      <c r="F70" s="17"/>
      <c r="G70" s="17">
        <v>29.9</v>
      </c>
      <c r="H70" s="17">
        <v>2</v>
      </c>
      <c r="I70" s="17">
        <v>70.2</v>
      </c>
      <c r="J70" s="17">
        <v>161.69999999999999</v>
      </c>
      <c r="K70" s="17">
        <v>231.9</v>
      </c>
    </row>
    <row r="71" spans="1:11">
      <c r="A71" s="17">
        <v>1982</v>
      </c>
      <c r="B71" s="17">
        <v>0.8</v>
      </c>
      <c r="C71" s="17">
        <v>47.5</v>
      </c>
      <c r="D71" s="17">
        <v>12.8</v>
      </c>
      <c r="E71" s="17">
        <v>9.9</v>
      </c>
      <c r="F71" s="17"/>
      <c r="G71" s="17">
        <v>22.7</v>
      </c>
      <c r="H71" s="17">
        <v>2.1</v>
      </c>
      <c r="I71" s="17">
        <v>73.099999999999994</v>
      </c>
      <c r="J71" s="17">
        <v>185.3</v>
      </c>
      <c r="K71" s="17">
        <v>258.39999999999998</v>
      </c>
    </row>
    <row r="72" spans="1:11">
      <c r="A72" s="17">
        <v>1983</v>
      </c>
      <c r="B72" s="17">
        <v>0.6</v>
      </c>
      <c r="C72" s="17">
        <v>48.1</v>
      </c>
      <c r="D72" s="17">
        <v>26.2</v>
      </c>
      <c r="E72" s="17">
        <v>12.9</v>
      </c>
      <c r="F72" s="17">
        <v>0.1</v>
      </c>
      <c r="G72" s="17">
        <v>39.299999999999997</v>
      </c>
      <c r="H72" s="17">
        <v>2.1</v>
      </c>
      <c r="I72" s="17">
        <v>90.1</v>
      </c>
      <c r="J72" s="17">
        <v>176.2</v>
      </c>
      <c r="K72" s="17">
        <v>266.3</v>
      </c>
    </row>
    <row r="73" spans="1:11">
      <c r="A73" s="17">
        <v>1984</v>
      </c>
      <c r="B73" s="17">
        <v>0.7</v>
      </c>
      <c r="C73" s="17">
        <v>50.6</v>
      </c>
      <c r="D73" s="17">
        <v>21.4</v>
      </c>
      <c r="E73" s="17">
        <v>7.8</v>
      </c>
      <c r="F73" s="17">
        <v>0.1</v>
      </c>
      <c r="G73" s="17">
        <v>29.3</v>
      </c>
      <c r="H73" s="17">
        <v>2.2000000000000002</v>
      </c>
      <c r="I73" s="17">
        <v>82.8</v>
      </c>
      <c r="J73" s="17">
        <v>233</v>
      </c>
      <c r="K73" s="17">
        <v>315.8</v>
      </c>
    </row>
    <row r="74" spans="1:11">
      <c r="A74" s="17">
        <v>1985</v>
      </c>
      <c r="B74" s="17">
        <v>0.5</v>
      </c>
      <c r="C74" s="17">
        <v>53.5</v>
      </c>
      <c r="D74" s="17">
        <v>24.1</v>
      </c>
      <c r="E74" s="17">
        <v>10.3</v>
      </c>
      <c r="F74" s="17">
        <v>0.1</v>
      </c>
      <c r="G74" s="17">
        <v>34.5</v>
      </c>
      <c r="H74" s="17">
        <v>2.2000000000000002</v>
      </c>
      <c r="I74" s="17">
        <v>90.6</v>
      </c>
      <c r="J74" s="17">
        <v>248.5</v>
      </c>
      <c r="K74" s="17">
        <v>339.1</v>
      </c>
    </row>
    <row r="75" spans="1:11">
      <c r="A75" s="17">
        <v>1986</v>
      </c>
      <c r="B75" s="17">
        <v>0.4</v>
      </c>
      <c r="C75" s="17">
        <v>43.8</v>
      </c>
      <c r="D75" s="17">
        <v>19.100000000000001</v>
      </c>
      <c r="E75" s="17">
        <v>9.1999999999999993</v>
      </c>
      <c r="F75" s="17">
        <v>0.1</v>
      </c>
      <c r="G75" s="17">
        <v>28.4</v>
      </c>
      <c r="H75" s="17">
        <v>1.6</v>
      </c>
      <c r="I75" s="17">
        <v>74.2</v>
      </c>
      <c r="J75" s="17">
        <v>243.5</v>
      </c>
      <c r="K75" s="17">
        <v>317.8</v>
      </c>
    </row>
    <row r="76" spans="1:11">
      <c r="A76" s="17">
        <v>1987</v>
      </c>
      <c r="B76" s="17">
        <v>0.2</v>
      </c>
      <c r="C76" s="17">
        <v>38.5</v>
      </c>
      <c r="D76" s="17">
        <v>15.5</v>
      </c>
      <c r="E76" s="17">
        <v>8.8000000000000007</v>
      </c>
      <c r="F76" s="17">
        <v>0.2</v>
      </c>
      <c r="G76" s="17">
        <v>24.5</v>
      </c>
      <c r="H76" s="17">
        <v>0.7</v>
      </c>
      <c r="I76" s="17">
        <v>64</v>
      </c>
      <c r="J76" s="17">
        <v>239</v>
      </c>
      <c r="K76" s="17">
        <v>302.89999999999998</v>
      </c>
    </row>
    <row r="77" spans="1:11">
      <c r="A77" s="17">
        <v>1988</v>
      </c>
      <c r="B77" s="17">
        <v>0.5</v>
      </c>
      <c r="C77" s="17">
        <v>42.2</v>
      </c>
      <c r="D77" s="17">
        <v>17</v>
      </c>
      <c r="E77" s="17">
        <v>11.1</v>
      </c>
      <c r="F77" s="17">
        <v>0.2</v>
      </c>
      <c r="G77" s="17">
        <v>28.3</v>
      </c>
      <c r="H77" s="17">
        <v>0.8</v>
      </c>
      <c r="I77" s="17">
        <v>71.7</v>
      </c>
      <c r="J77" s="17">
        <v>258</v>
      </c>
      <c r="K77" s="17">
        <v>329.7</v>
      </c>
    </row>
    <row r="78" spans="1:11">
      <c r="A78" s="17">
        <v>1989</v>
      </c>
      <c r="B78" s="17">
        <v>0.6</v>
      </c>
      <c r="C78" s="17">
        <v>44.3</v>
      </c>
      <c r="D78" s="17">
        <v>18</v>
      </c>
      <c r="E78" s="17">
        <v>16.399999999999999</v>
      </c>
      <c r="F78" s="17">
        <v>0.1</v>
      </c>
      <c r="G78" s="17">
        <v>34.5</v>
      </c>
      <c r="H78" s="17">
        <v>0.9</v>
      </c>
      <c r="I78" s="17">
        <v>80.3</v>
      </c>
      <c r="J78" s="17">
        <v>275</v>
      </c>
      <c r="K78" s="17">
        <v>355.3</v>
      </c>
    </row>
    <row r="79" spans="1:11">
      <c r="A79" s="17">
        <v>1990</v>
      </c>
      <c r="B79" s="17">
        <v>0.4</v>
      </c>
      <c r="C79" s="17">
        <v>43.2</v>
      </c>
      <c r="D79" s="17">
        <v>23</v>
      </c>
      <c r="E79" s="17">
        <v>12.3</v>
      </c>
      <c r="F79" s="17">
        <v>0.2</v>
      </c>
      <c r="G79" s="17">
        <v>35.5</v>
      </c>
      <c r="H79" s="17">
        <v>4.0999999999999996</v>
      </c>
      <c r="I79" s="17">
        <v>83.2</v>
      </c>
      <c r="J79" s="17">
        <v>274.10000000000002</v>
      </c>
      <c r="K79" s="17">
        <v>357.3</v>
      </c>
    </row>
    <row r="80" spans="1:11">
      <c r="A80" s="17">
        <v>1991</v>
      </c>
      <c r="B80" s="17">
        <v>0.4</v>
      </c>
      <c r="C80" s="17">
        <v>53.1</v>
      </c>
      <c r="D80" s="17">
        <v>23.8</v>
      </c>
      <c r="E80" s="17">
        <v>15</v>
      </c>
      <c r="F80" s="17">
        <v>0.1</v>
      </c>
      <c r="G80" s="17">
        <v>38.9</v>
      </c>
      <c r="H80" s="17">
        <v>4.0999999999999996</v>
      </c>
      <c r="I80" s="17">
        <v>96.5</v>
      </c>
      <c r="J80" s="17">
        <v>291.60000000000002</v>
      </c>
      <c r="K80" s="17">
        <v>388.1</v>
      </c>
    </row>
    <row r="81" spans="1:11">
      <c r="A81" s="17">
        <v>1992</v>
      </c>
      <c r="B81" s="17">
        <v>0.3</v>
      </c>
      <c r="C81" s="17">
        <v>50.5</v>
      </c>
      <c r="D81" s="17">
        <v>17.8</v>
      </c>
      <c r="E81" s="17">
        <v>11.3</v>
      </c>
      <c r="F81" s="17">
        <v>0.1</v>
      </c>
      <c r="G81" s="17">
        <v>29.2</v>
      </c>
      <c r="H81" s="17">
        <v>3.9</v>
      </c>
      <c r="I81" s="17">
        <v>84</v>
      </c>
      <c r="J81" s="17">
        <v>282.7</v>
      </c>
      <c r="K81" s="17">
        <v>366.7</v>
      </c>
    </row>
    <row r="82" spans="1:11">
      <c r="A82" s="17">
        <v>1993</v>
      </c>
      <c r="B82" s="17">
        <v>0.2</v>
      </c>
      <c r="C82" s="17">
        <v>67.599999999999994</v>
      </c>
      <c r="D82" s="17">
        <v>20.7</v>
      </c>
      <c r="E82" s="17">
        <v>12.4</v>
      </c>
      <c r="F82" s="17">
        <v>0.1</v>
      </c>
      <c r="G82" s="17">
        <v>33.1</v>
      </c>
      <c r="H82" s="17">
        <v>3.7</v>
      </c>
      <c r="I82" s="17">
        <v>104.7</v>
      </c>
      <c r="J82" s="17">
        <v>311.89999999999998</v>
      </c>
      <c r="K82" s="17">
        <v>416.6</v>
      </c>
    </row>
    <row r="83" spans="1:11">
      <c r="A83" s="17">
        <v>1994</v>
      </c>
      <c r="B83" s="17">
        <v>0.2</v>
      </c>
      <c r="C83" s="17">
        <v>65</v>
      </c>
      <c r="D83" s="17">
        <v>15.4</v>
      </c>
      <c r="E83" s="17">
        <v>9.6999999999999993</v>
      </c>
      <c r="F83" s="17">
        <v>0.1</v>
      </c>
      <c r="G83" s="17">
        <v>25.1</v>
      </c>
      <c r="H83" s="17">
        <v>3.4</v>
      </c>
      <c r="I83" s="17">
        <v>93.7</v>
      </c>
      <c r="J83" s="17">
        <v>316.8</v>
      </c>
      <c r="K83" s="17">
        <v>410.5</v>
      </c>
    </row>
    <row r="84" spans="1:11">
      <c r="A84" s="17">
        <v>1995</v>
      </c>
      <c r="B84" s="17">
        <v>0.2</v>
      </c>
      <c r="C84" s="17">
        <v>72.599999999999994</v>
      </c>
      <c r="D84" s="17">
        <v>16.3</v>
      </c>
      <c r="E84" s="17">
        <v>11.7</v>
      </c>
      <c r="F84" s="17">
        <v>0.5</v>
      </c>
      <c r="G84" s="17">
        <v>28.5</v>
      </c>
      <c r="H84" s="17">
        <v>3.4</v>
      </c>
      <c r="I84" s="17">
        <v>104.6</v>
      </c>
      <c r="J84" s="17">
        <v>329.9</v>
      </c>
      <c r="K84" s="17">
        <v>434.5</v>
      </c>
    </row>
    <row r="85" spans="1:11">
      <c r="A85" s="17">
        <v>1996</v>
      </c>
      <c r="B85" s="17">
        <v>0.1</v>
      </c>
      <c r="C85" s="17">
        <v>77.599999999999994</v>
      </c>
      <c r="D85" s="17">
        <v>16.100000000000001</v>
      </c>
      <c r="E85" s="17">
        <v>15.7</v>
      </c>
      <c r="F85" s="17">
        <v>0.5</v>
      </c>
      <c r="G85" s="17">
        <v>32.200000000000003</v>
      </c>
      <c r="H85" s="17">
        <v>4</v>
      </c>
      <c r="I85" s="17">
        <v>114</v>
      </c>
      <c r="J85" s="17">
        <v>343.8</v>
      </c>
      <c r="K85" s="17">
        <v>457.8</v>
      </c>
    </row>
    <row r="86" spans="1:11">
      <c r="A86" s="17">
        <v>1997</v>
      </c>
      <c r="B86" s="17">
        <v>0.1</v>
      </c>
      <c r="C86" s="17">
        <v>78</v>
      </c>
      <c r="D86" s="17">
        <v>18.3</v>
      </c>
      <c r="E86" s="17">
        <v>15.2</v>
      </c>
      <c r="F86" s="17">
        <v>0.2</v>
      </c>
      <c r="G86" s="17">
        <v>33.6</v>
      </c>
      <c r="H86" s="17">
        <v>4.5999999999999996</v>
      </c>
      <c r="I86" s="17">
        <v>116.3</v>
      </c>
      <c r="J86" s="17">
        <v>341.3</v>
      </c>
      <c r="K86" s="17">
        <v>457.6</v>
      </c>
    </row>
    <row r="87" spans="1:11">
      <c r="A87" s="17">
        <v>1998</v>
      </c>
      <c r="B87" s="17">
        <v>0.2</v>
      </c>
      <c r="C87" s="17">
        <v>85.3</v>
      </c>
      <c r="D87" s="17">
        <v>12.9</v>
      </c>
      <c r="E87" s="17">
        <v>5.2</v>
      </c>
      <c r="F87" s="17">
        <v>0.5</v>
      </c>
      <c r="G87" s="17">
        <v>18.5</v>
      </c>
      <c r="H87" s="17">
        <v>3.5</v>
      </c>
      <c r="I87" s="17">
        <v>107.6</v>
      </c>
      <c r="J87" s="17">
        <v>348.9</v>
      </c>
      <c r="K87" s="17">
        <v>456.5</v>
      </c>
    </row>
    <row r="88" spans="1:11">
      <c r="A88" s="17">
        <v>1999</v>
      </c>
      <c r="B88" s="17">
        <v>0.2</v>
      </c>
      <c r="C88" s="17">
        <v>97.1</v>
      </c>
      <c r="D88" s="17">
        <v>16</v>
      </c>
      <c r="E88" s="17">
        <v>22.7</v>
      </c>
      <c r="F88" s="17">
        <v>0.3</v>
      </c>
      <c r="G88" s="17">
        <v>39</v>
      </c>
      <c r="H88" s="17">
        <v>3.7</v>
      </c>
      <c r="I88" s="17">
        <v>140</v>
      </c>
      <c r="J88" s="17">
        <v>358.1</v>
      </c>
      <c r="K88" s="17">
        <v>498</v>
      </c>
    </row>
    <row r="89" spans="1:11">
      <c r="A89" s="17">
        <v>2000</v>
      </c>
      <c r="B89" s="17">
        <v>0.1</v>
      </c>
      <c r="C89" s="17">
        <v>120.1</v>
      </c>
      <c r="D89" s="17">
        <v>20.399999999999999</v>
      </c>
      <c r="E89" s="17">
        <v>59.5</v>
      </c>
      <c r="F89" s="17">
        <v>0.5</v>
      </c>
      <c r="G89" s="17">
        <v>80.5</v>
      </c>
      <c r="H89" s="17">
        <v>6</v>
      </c>
      <c r="I89" s="17">
        <v>206.7</v>
      </c>
      <c r="J89" s="17">
        <v>377.5</v>
      </c>
      <c r="K89" s="17">
        <v>584.20000000000005</v>
      </c>
    </row>
    <row r="90" spans="1:11">
      <c r="A90" s="17">
        <v>2001</v>
      </c>
      <c r="B90" s="17">
        <v>0.1</v>
      </c>
      <c r="C90" s="17">
        <v>162.1</v>
      </c>
      <c r="D90" s="17">
        <v>16.7</v>
      </c>
      <c r="E90" s="17">
        <v>52.4</v>
      </c>
      <c r="F90" s="17">
        <v>0.3</v>
      </c>
      <c r="G90" s="17">
        <v>69.400000000000006</v>
      </c>
      <c r="H90" s="17">
        <v>3.2</v>
      </c>
      <c r="I90" s="17">
        <v>234.8</v>
      </c>
      <c r="J90" s="17">
        <v>414.7</v>
      </c>
      <c r="K90" s="17">
        <v>649.5</v>
      </c>
    </row>
    <row r="91" spans="1:11">
      <c r="A91" s="17">
        <v>2002</v>
      </c>
      <c r="B91" s="17">
        <v>0.1</v>
      </c>
      <c r="C91" s="17">
        <v>171.6</v>
      </c>
      <c r="D91" s="17">
        <v>14.2</v>
      </c>
      <c r="E91" s="17">
        <v>28.2</v>
      </c>
      <c r="F91" s="17">
        <v>0.1</v>
      </c>
      <c r="G91" s="17">
        <v>42.6</v>
      </c>
      <c r="H91" s="17">
        <v>3</v>
      </c>
      <c r="I91" s="17">
        <v>217.2</v>
      </c>
      <c r="J91" s="17">
        <v>464.9</v>
      </c>
      <c r="K91" s="17">
        <v>682.1</v>
      </c>
    </row>
    <row r="92" spans="1:11">
      <c r="A92" s="17">
        <v>2003</v>
      </c>
      <c r="B92" s="17" t="s">
        <v>265</v>
      </c>
      <c r="C92" s="17">
        <v>143.80000000000001</v>
      </c>
      <c r="D92" s="17">
        <v>17</v>
      </c>
      <c r="E92" s="17">
        <v>28.1</v>
      </c>
      <c r="F92" s="17">
        <v>0.2</v>
      </c>
      <c r="G92" s="17">
        <v>45.3</v>
      </c>
      <c r="H92" s="17">
        <v>3.7</v>
      </c>
      <c r="I92" s="17">
        <v>192.8</v>
      </c>
      <c r="J92" s="17">
        <v>442.6</v>
      </c>
      <c r="K92" s="17">
        <v>635.4</v>
      </c>
    </row>
    <row r="93" spans="1:11">
      <c r="A93" s="17">
        <v>2004</v>
      </c>
      <c r="B93" s="17" t="s">
        <v>265</v>
      </c>
      <c r="C93" s="17">
        <v>187</v>
      </c>
      <c r="D93" s="17">
        <v>27.6</v>
      </c>
      <c r="E93" s="17">
        <v>61.6</v>
      </c>
      <c r="F93" s="17">
        <v>0.4</v>
      </c>
      <c r="G93" s="17">
        <v>89.6</v>
      </c>
      <c r="H93" s="17">
        <v>4.4000000000000004</v>
      </c>
      <c r="I93" s="17">
        <v>281</v>
      </c>
      <c r="J93" s="17">
        <v>446.4</v>
      </c>
      <c r="K93" s="17">
        <v>727.4</v>
      </c>
    </row>
    <row r="94" spans="1:11">
      <c r="A94" s="17">
        <v>2005</v>
      </c>
      <c r="B94" s="17" t="s">
        <v>265</v>
      </c>
      <c r="C94" s="17">
        <v>228.8</v>
      </c>
      <c r="D94" s="17">
        <v>30.3</v>
      </c>
      <c r="E94" s="17">
        <v>62.5</v>
      </c>
      <c r="F94" s="17">
        <v>0.5</v>
      </c>
      <c r="G94" s="17">
        <v>93.3</v>
      </c>
      <c r="H94" s="17">
        <v>31.4</v>
      </c>
      <c r="I94" s="17">
        <v>353.5</v>
      </c>
      <c r="J94" s="17">
        <v>477.9</v>
      </c>
      <c r="K94" s="17">
        <v>831.5</v>
      </c>
    </row>
    <row r="95" spans="1:11">
      <c r="A95" s="17">
        <v>2006</v>
      </c>
      <c r="B95" s="17">
        <v>0.1</v>
      </c>
      <c r="C95" s="17">
        <v>275</v>
      </c>
      <c r="D95" s="17">
        <v>39.5</v>
      </c>
      <c r="E95" s="17">
        <v>73.2</v>
      </c>
      <c r="F95" s="17">
        <v>0.4</v>
      </c>
      <c r="G95" s="17">
        <v>113</v>
      </c>
      <c r="H95" s="17">
        <v>32.1</v>
      </c>
      <c r="I95" s="17">
        <v>420.2</v>
      </c>
      <c r="J95" s="17">
        <v>500.2</v>
      </c>
      <c r="K95" s="17">
        <v>920.5</v>
      </c>
    </row>
    <row r="96" spans="1:11">
      <c r="A96" s="17">
        <v>2007</v>
      </c>
      <c r="B96" s="17">
        <v>0.3</v>
      </c>
      <c r="C96" s="17">
        <v>268.60000000000002</v>
      </c>
      <c r="D96" s="17">
        <v>28.7</v>
      </c>
      <c r="E96" s="17">
        <v>79.599999999999994</v>
      </c>
      <c r="F96" s="17">
        <v>0.3</v>
      </c>
      <c r="G96" s="17">
        <v>108.6</v>
      </c>
      <c r="H96" s="17">
        <v>39.200000000000003</v>
      </c>
      <c r="I96" s="17">
        <v>416.7</v>
      </c>
      <c r="J96" s="17">
        <v>530.29999999999995</v>
      </c>
      <c r="K96" s="17">
        <v>947</v>
      </c>
    </row>
    <row r="97" spans="1:11">
      <c r="A97" s="17">
        <v>2008</v>
      </c>
      <c r="B97" s="17"/>
      <c r="C97" s="17">
        <v>304.8</v>
      </c>
      <c r="D97" s="17">
        <v>31.2</v>
      </c>
      <c r="E97" s="17">
        <v>103.6</v>
      </c>
      <c r="F97" s="17">
        <v>0.2</v>
      </c>
      <c r="G97" s="17">
        <v>135</v>
      </c>
      <c r="H97" s="17">
        <v>54.1</v>
      </c>
      <c r="I97" s="17">
        <v>493.9</v>
      </c>
      <c r="J97" s="17">
        <v>597.1</v>
      </c>
      <c r="K97" s="21">
        <v>1090.9000000000001</v>
      </c>
    </row>
    <row r="98" spans="1:11">
      <c r="A98" s="17">
        <v>2009</v>
      </c>
      <c r="B98" s="17"/>
      <c r="C98" s="17">
        <v>269.10000000000002</v>
      </c>
      <c r="D98" s="17">
        <v>15.6</v>
      </c>
      <c r="E98" s="17">
        <v>93.4</v>
      </c>
      <c r="F98" s="17">
        <v>0.3</v>
      </c>
      <c r="G98" s="17">
        <v>109.2</v>
      </c>
      <c r="H98" s="17">
        <v>17.600000000000001</v>
      </c>
      <c r="I98" s="17">
        <v>395.9</v>
      </c>
      <c r="J98" s="17">
        <v>667.2</v>
      </c>
      <c r="K98" s="21">
        <v>1063.0999999999999</v>
      </c>
    </row>
    <row r="99" spans="1:11">
      <c r="A99" s="17">
        <v>2010</v>
      </c>
      <c r="B99" s="17"/>
      <c r="C99" s="17">
        <v>214.6</v>
      </c>
      <c r="D99" s="17">
        <v>18.899999999999999</v>
      </c>
      <c r="E99" s="17">
        <v>96.9</v>
      </c>
      <c r="F99" s="17">
        <v>0.2</v>
      </c>
      <c r="G99" s="17">
        <v>116.1</v>
      </c>
      <c r="H99" s="17">
        <v>22.3</v>
      </c>
      <c r="I99" s="17">
        <v>352.9</v>
      </c>
      <c r="J99" s="17">
        <v>649.79999999999995</v>
      </c>
      <c r="K99" s="21">
        <v>1002.7</v>
      </c>
    </row>
    <row r="100" spans="1:11">
      <c r="A100" s="17">
        <v>2011</v>
      </c>
      <c r="B100" s="17"/>
      <c r="C100" s="17">
        <v>234.7</v>
      </c>
      <c r="D100" s="17">
        <v>27.2</v>
      </c>
      <c r="E100" s="17">
        <v>112.9</v>
      </c>
      <c r="F100" s="17">
        <v>0.2</v>
      </c>
      <c r="G100" s="17">
        <v>140.30000000000001</v>
      </c>
      <c r="H100" s="17">
        <v>26</v>
      </c>
      <c r="I100" s="17">
        <v>400.9</v>
      </c>
      <c r="J100" s="17">
        <v>660.6</v>
      </c>
      <c r="K100" s="21">
        <v>1061.5</v>
      </c>
    </row>
    <row r="101" spans="1:11">
      <c r="A101" s="17">
        <v>2012</v>
      </c>
      <c r="B101" s="17"/>
      <c r="C101" s="17">
        <v>197.6</v>
      </c>
      <c r="D101" s="17">
        <v>21.8</v>
      </c>
      <c r="E101" s="17">
        <v>82.9</v>
      </c>
      <c r="F101" s="17">
        <v>0.1</v>
      </c>
      <c r="G101" s="17">
        <v>104.8</v>
      </c>
      <c r="H101" s="17">
        <v>24.2</v>
      </c>
      <c r="I101" s="17">
        <v>326.60000000000002</v>
      </c>
      <c r="J101" s="17">
        <v>707.2</v>
      </c>
      <c r="K101" s="21">
        <v>1033.8</v>
      </c>
    </row>
    <row r="102" spans="1:11">
      <c r="A102" s="17">
        <v>2013</v>
      </c>
      <c r="B102" s="17"/>
      <c r="C102" s="17">
        <v>222.2</v>
      </c>
      <c r="D102" s="17">
        <v>19.600000000000001</v>
      </c>
      <c r="E102" s="17">
        <v>124.2</v>
      </c>
      <c r="F102" s="17">
        <v>0.1</v>
      </c>
      <c r="G102" s="17">
        <v>143.9</v>
      </c>
      <c r="H102" s="17">
        <v>30.9</v>
      </c>
      <c r="I102" s="17">
        <v>397</v>
      </c>
      <c r="J102" s="17">
        <v>803.7</v>
      </c>
      <c r="K102" s="21">
        <v>1200.7</v>
      </c>
    </row>
    <row r="103" spans="1:11">
      <c r="A103" s="17">
        <v>2014</v>
      </c>
      <c r="B103" s="17"/>
      <c r="C103" s="17">
        <v>210.2</v>
      </c>
      <c r="D103" s="17">
        <v>18</v>
      </c>
      <c r="E103" s="17">
        <v>107.2</v>
      </c>
      <c r="F103" s="17" t="s">
        <v>265</v>
      </c>
      <c r="G103" s="17">
        <v>125.2</v>
      </c>
      <c r="H103" s="17">
        <v>30.5</v>
      </c>
      <c r="I103" s="17">
        <v>365.9</v>
      </c>
      <c r="J103" s="17">
        <v>791.1</v>
      </c>
      <c r="K103" s="21">
        <v>1157</v>
      </c>
    </row>
    <row r="104" spans="1:11">
      <c r="A104" s="17">
        <v>2015</v>
      </c>
      <c r="B104" s="17"/>
      <c r="C104" s="17">
        <v>201.7</v>
      </c>
      <c r="D104" s="17">
        <v>10.5</v>
      </c>
      <c r="E104" s="17">
        <v>69.099999999999994</v>
      </c>
      <c r="F104" s="17" t="s">
        <v>265</v>
      </c>
      <c r="G104" s="17">
        <v>79.599999999999994</v>
      </c>
      <c r="H104" s="17">
        <v>56.9</v>
      </c>
      <c r="I104" s="17">
        <v>338.3</v>
      </c>
      <c r="J104" s="17">
        <v>799.7</v>
      </c>
      <c r="K104" s="21">
        <v>1138</v>
      </c>
    </row>
    <row r="105" spans="1:11">
      <c r="A105" s="17">
        <v>2016</v>
      </c>
      <c r="B105" s="17"/>
      <c r="C105" s="17">
        <v>202.6</v>
      </c>
      <c r="D105" s="17">
        <v>9.8000000000000007</v>
      </c>
      <c r="E105" s="17">
        <v>69.2</v>
      </c>
      <c r="F105" s="17" t="s">
        <v>265</v>
      </c>
      <c r="G105" s="17">
        <v>79</v>
      </c>
      <c r="H105" s="17">
        <v>45.3</v>
      </c>
      <c r="I105" s="17">
        <v>326.89999999999998</v>
      </c>
      <c r="J105" s="17">
        <v>813.5</v>
      </c>
      <c r="K105" s="21">
        <v>1140.4000000000001</v>
      </c>
    </row>
    <row r="106" spans="1:11">
      <c r="A106" s="17">
        <v>2017</v>
      </c>
      <c r="B106" s="17"/>
      <c r="C106" s="17">
        <v>220.3</v>
      </c>
      <c r="D106" s="17">
        <v>11.6</v>
      </c>
      <c r="E106" s="17">
        <v>105.8</v>
      </c>
      <c r="F106" s="17" t="s">
        <v>265</v>
      </c>
      <c r="G106" s="17">
        <v>117.4</v>
      </c>
      <c r="H106" s="17">
        <v>57.3</v>
      </c>
      <c r="I106" s="17">
        <v>395.1</v>
      </c>
      <c r="J106" s="17">
        <v>876.4</v>
      </c>
      <c r="K106" s="21">
        <v>1271.4000000000001</v>
      </c>
    </row>
    <row r="107" spans="1:11">
      <c r="A107" s="17">
        <v>2018</v>
      </c>
      <c r="B107" s="17"/>
      <c r="C107" s="17">
        <v>195.4</v>
      </c>
      <c r="D107" s="17">
        <v>10.199999999999999</v>
      </c>
      <c r="E107" s="17">
        <v>100.9</v>
      </c>
      <c r="F107" s="17">
        <v>0.1</v>
      </c>
      <c r="G107" s="17">
        <v>111.1</v>
      </c>
      <c r="H107" s="17">
        <v>71</v>
      </c>
      <c r="I107" s="17">
        <v>377.5</v>
      </c>
      <c r="J107" s="17">
        <v>855.2</v>
      </c>
      <c r="K107" s="21">
        <v>1232.7</v>
      </c>
    </row>
    <row r="108" spans="1:11">
      <c r="A108" s="17">
        <v>2019</v>
      </c>
      <c r="B108" s="17"/>
      <c r="C108" s="17">
        <v>200.2</v>
      </c>
      <c r="D108" s="17">
        <v>7.5</v>
      </c>
      <c r="E108" s="17">
        <v>121.5</v>
      </c>
      <c r="F108" s="17">
        <v>0.3</v>
      </c>
      <c r="G108" s="17">
        <v>129.30000000000001</v>
      </c>
      <c r="H108" s="17">
        <v>76.3</v>
      </c>
      <c r="I108" s="17">
        <v>405.8</v>
      </c>
      <c r="J108" s="17">
        <v>860</v>
      </c>
      <c r="K108" s="21">
        <v>1265.9000000000001</v>
      </c>
    </row>
    <row r="109" spans="1:11">
      <c r="A109" s="17">
        <v>2020</v>
      </c>
      <c r="B109" s="17"/>
      <c r="C109" s="17">
        <v>206.4</v>
      </c>
      <c r="D109" s="17">
        <v>8</v>
      </c>
      <c r="E109" s="17">
        <v>85.5</v>
      </c>
      <c r="F109" s="17">
        <v>0.1</v>
      </c>
      <c r="G109" s="17">
        <v>93.5</v>
      </c>
      <c r="H109" s="17">
        <v>48.9</v>
      </c>
      <c r="I109" s="17">
        <v>348.8</v>
      </c>
      <c r="J109" s="17">
        <v>892.5</v>
      </c>
      <c r="K109" s="21">
        <v>1241.3</v>
      </c>
    </row>
    <row r="110" spans="1:11">
      <c r="A110" s="18">
        <v>2021</v>
      </c>
      <c r="B110" s="18"/>
      <c r="C110" s="18">
        <v>215.6</v>
      </c>
      <c r="D110" s="18">
        <v>13.2</v>
      </c>
      <c r="E110" s="18">
        <v>129.69999999999999</v>
      </c>
      <c r="F110" s="18">
        <v>0.1</v>
      </c>
      <c r="G110" s="18">
        <v>143</v>
      </c>
      <c r="H110" s="18">
        <v>63</v>
      </c>
      <c r="I110" s="18">
        <v>421.6</v>
      </c>
      <c r="J110" s="18">
        <v>944.6</v>
      </c>
      <c r="K110" s="26">
        <v>1366.3</v>
      </c>
    </row>
  </sheetData>
  <mergeCells count="10">
    <mergeCell ref="B5:K5"/>
    <mergeCell ref="B58:K58"/>
    <mergeCell ref="A2:A5"/>
    <mergeCell ref="B2:I2"/>
    <mergeCell ref="J2:J4"/>
    <mergeCell ref="K2:K4"/>
    <mergeCell ref="B3:B4"/>
    <mergeCell ref="C3:C4"/>
    <mergeCell ref="D3:G3"/>
    <mergeCell ref="I3:I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2893-39D9-4B66-996F-D4E15F83E8A8}">
  <dimension ref="A1:L110"/>
  <sheetViews>
    <sheetView workbookViewId="0"/>
  </sheetViews>
  <sheetFormatPr defaultRowHeight="15"/>
  <sheetData>
    <row r="1" spans="1:12" ht="21">
      <c r="A1" s="13" t="s">
        <v>275</v>
      </c>
    </row>
    <row r="2" spans="1:12">
      <c r="A2" s="103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03" t="s">
        <v>245</v>
      </c>
      <c r="K2" s="108" t="s">
        <v>246</v>
      </c>
      <c r="L2" s="109"/>
    </row>
    <row r="3" spans="1:12">
      <c r="A3" s="104"/>
      <c r="B3" s="103" t="s">
        <v>247</v>
      </c>
      <c r="C3" s="103" t="s">
        <v>248</v>
      </c>
      <c r="D3" s="106" t="s">
        <v>249</v>
      </c>
      <c r="E3" s="107"/>
      <c r="F3" s="107"/>
      <c r="G3" s="114"/>
      <c r="H3" s="47" t="s">
        <v>250</v>
      </c>
      <c r="I3" s="108" t="s">
        <v>251</v>
      </c>
      <c r="J3" s="104"/>
      <c r="K3" s="110"/>
      <c r="L3" s="111"/>
    </row>
    <row r="4" spans="1:12" ht="15" customHeight="1">
      <c r="A4" s="104"/>
      <c r="B4" s="105"/>
      <c r="C4" s="105"/>
      <c r="D4" s="15" t="s">
        <v>236</v>
      </c>
      <c r="E4" s="15" t="s">
        <v>252</v>
      </c>
      <c r="F4" s="15" t="s">
        <v>253</v>
      </c>
      <c r="G4" s="15" t="s">
        <v>237</v>
      </c>
      <c r="H4" s="25" t="s">
        <v>254</v>
      </c>
      <c r="I4" s="112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1.29</v>
      </c>
      <c r="C6" s="16">
        <v>1.97</v>
      </c>
      <c r="D6" s="16">
        <v>1.51</v>
      </c>
      <c r="E6" s="16">
        <v>2.54</v>
      </c>
      <c r="F6" s="16">
        <v>1.58</v>
      </c>
      <c r="G6" s="16">
        <v>1.55</v>
      </c>
      <c r="H6" s="16">
        <v>0.56000000000000005</v>
      </c>
      <c r="I6" s="16">
        <v>1.56</v>
      </c>
      <c r="J6" s="16">
        <v>8.2899999999999991</v>
      </c>
      <c r="K6" s="16">
        <v>2.23</v>
      </c>
      <c r="L6" s="16"/>
    </row>
    <row r="7" spans="1:12">
      <c r="A7" s="17">
        <v>1971</v>
      </c>
      <c r="B7" s="17">
        <v>1.57</v>
      </c>
      <c r="C7" s="17">
        <v>2.0299999999999998</v>
      </c>
      <c r="D7" s="17">
        <v>1.58</v>
      </c>
      <c r="E7" s="17">
        <v>2.5299999999999998</v>
      </c>
      <c r="F7" s="17">
        <v>1.66</v>
      </c>
      <c r="G7" s="17">
        <v>1.63</v>
      </c>
      <c r="H7" s="17">
        <v>0.59</v>
      </c>
      <c r="I7" s="17">
        <v>1.64</v>
      </c>
      <c r="J7" s="17">
        <v>8.09</v>
      </c>
      <c r="K7" s="17">
        <v>2.3199999999999998</v>
      </c>
      <c r="L7" s="17"/>
    </row>
    <row r="8" spans="1:12">
      <c r="A8" s="17">
        <v>1972</v>
      </c>
      <c r="B8" s="17">
        <v>1.59</v>
      </c>
      <c r="C8" s="17">
        <v>2.12</v>
      </c>
      <c r="D8" s="17">
        <v>1.59</v>
      </c>
      <c r="E8" s="17">
        <v>2.61</v>
      </c>
      <c r="F8" s="17">
        <v>1.69</v>
      </c>
      <c r="G8" s="17">
        <v>1.64</v>
      </c>
      <c r="H8" s="17">
        <v>0.6</v>
      </c>
      <c r="I8" s="17">
        <v>1.66</v>
      </c>
      <c r="J8" s="17">
        <v>8.24</v>
      </c>
      <c r="K8" s="17">
        <v>2.42</v>
      </c>
      <c r="L8" s="17"/>
    </row>
    <row r="9" spans="1:12">
      <c r="A9" s="17">
        <v>1973</v>
      </c>
      <c r="B9" s="17">
        <v>1.83</v>
      </c>
      <c r="C9" s="17">
        <v>2.16</v>
      </c>
      <c r="D9" s="17">
        <v>1.79</v>
      </c>
      <c r="E9" s="17">
        <v>4.28</v>
      </c>
      <c r="F9" s="17">
        <v>1.94</v>
      </c>
      <c r="G9" s="17">
        <v>1.9</v>
      </c>
      <c r="H9" s="17">
        <v>0.69</v>
      </c>
      <c r="I9" s="17">
        <v>1.9</v>
      </c>
      <c r="J9" s="17">
        <v>8.74</v>
      </c>
      <c r="K9" s="17">
        <v>2.77</v>
      </c>
      <c r="L9" s="17"/>
    </row>
    <row r="10" spans="1:12">
      <c r="A10" s="17">
        <v>1974</v>
      </c>
      <c r="B10" s="17">
        <v>2.19</v>
      </c>
      <c r="C10" s="17">
        <v>2.36</v>
      </c>
      <c r="D10" s="17">
        <v>2.72</v>
      </c>
      <c r="E10" s="17">
        <v>4.72</v>
      </c>
      <c r="F10" s="17">
        <v>3.01</v>
      </c>
      <c r="G10" s="17">
        <v>2.83</v>
      </c>
      <c r="H10" s="17">
        <v>1.06</v>
      </c>
      <c r="I10" s="17">
        <v>2.74</v>
      </c>
      <c r="J10" s="17">
        <v>11.74</v>
      </c>
      <c r="K10" s="17">
        <v>3.98</v>
      </c>
      <c r="L10" s="17"/>
    </row>
    <row r="11" spans="1:12">
      <c r="A11" s="17">
        <v>1975</v>
      </c>
      <c r="B11" s="17">
        <v>2.62</v>
      </c>
      <c r="C11" s="17">
        <v>2.62</v>
      </c>
      <c r="D11" s="17">
        <v>2.87</v>
      </c>
      <c r="E11" s="17">
        <v>4.7</v>
      </c>
      <c r="F11" s="17">
        <v>3.16</v>
      </c>
      <c r="G11" s="17">
        <v>3</v>
      </c>
      <c r="H11" s="17">
        <v>1.1100000000000001</v>
      </c>
      <c r="I11" s="17">
        <v>2.91</v>
      </c>
      <c r="J11" s="17">
        <v>14.25</v>
      </c>
      <c r="K11" s="17">
        <v>4.5599999999999996</v>
      </c>
      <c r="L11" s="17"/>
    </row>
    <row r="12" spans="1:12">
      <c r="A12" s="17">
        <v>1976</v>
      </c>
      <c r="B12" s="17">
        <v>2.64</v>
      </c>
      <c r="C12" s="17">
        <v>2.65</v>
      </c>
      <c r="D12" s="17">
        <v>3.06</v>
      </c>
      <c r="E12" s="17">
        <v>4.4400000000000004</v>
      </c>
      <c r="F12" s="17">
        <v>3.35</v>
      </c>
      <c r="G12" s="17">
        <v>3.14</v>
      </c>
      <c r="H12" s="17">
        <v>1.19</v>
      </c>
      <c r="I12" s="17">
        <v>3.04</v>
      </c>
      <c r="J12" s="17">
        <v>14.39</v>
      </c>
      <c r="K12" s="17">
        <v>4.55</v>
      </c>
      <c r="L12" s="17"/>
    </row>
    <row r="13" spans="1:12">
      <c r="A13" s="17">
        <v>1977</v>
      </c>
      <c r="B13" s="17">
        <v>3.12</v>
      </c>
      <c r="C13" s="17">
        <v>3.62</v>
      </c>
      <c r="D13" s="17">
        <v>3.42</v>
      </c>
      <c r="E13" s="17">
        <v>5.66</v>
      </c>
      <c r="F13" s="17">
        <v>3.75</v>
      </c>
      <c r="G13" s="17">
        <v>3.56</v>
      </c>
      <c r="H13" s="17">
        <v>1.35</v>
      </c>
      <c r="I13" s="17">
        <v>3.48</v>
      </c>
      <c r="J13" s="17">
        <v>15.08</v>
      </c>
      <c r="K13" s="17">
        <v>5.1100000000000003</v>
      </c>
      <c r="L13" s="17"/>
    </row>
    <row r="14" spans="1:12">
      <c r="A14" s="17">
        <v>1978</v>
      </c>
      <c r="B14" s="17">
        <v>3.68</v>
      </c>
      <c r="C14" s="17">
        <v>3.55</v>
      </c>
      <c r="D14" s="17">
        <v>3.63</v>
      </c>
      <c r="E14" s="17">
        <v>5.57</v>
      </c>
      <c r="F14" s="17">
        <v>4.01</v>
      </c>
      <c r="G14" s="17">
        <v>3.77</v>
      </c>
      <c r="H14" s="17">
        <v>1.43</v>
      </c>
      <c r="I14" s="17">
        <v>3.64</v>
      </c>
      <c r="J14" s="17">
        <v>17.059999999999999</v>
      </c>
      <c r="K14" s="17">
        <v>5.54</v>
      </c>
      <c r="L14" s="17"/>
    </row>
    <row r="15" spans="1:12">
      <c r="A15" s="17">
        <v>1979</v>
      </c>
      <c r="B15" s="17">
        <v>3.64</v>
      </c>
      <c r="C15" s="17">
        <v>3.94</v>
      </c>
      <c r="D15" s="17">
        <v>5.23</v>
      </c>
      <c r="E15" s="17">
        <v>7.86</v>
      </c>
      <c r="F15" s="17">
        <v>5.33</v>
      </c>
      <c r="G15" s="17">
        <v>5.4</v>
      </c>
      <c r="H15" s="17">
        <v>2.0499999999999998</v>
      </c>
      <c r="I15" s="17">
        <v>4.9800000000000004</v>
      </c>
      <c r="J15" s="17">
        <v>17.97</v>
      </c>
      <c r="K15" s="17">
        <v>7.52</v>
      </c>
      <c r="L15" s="17"/>
    </row>
    <row r="16" spans="1:12">
      <c r="A16" s="17">
        <v>1980</v>
      </c>
      <c r="B16" s="17">
        <v>3.9</v>
      </c>
      <c r="C16" s="17">
        <v>4.57</v>
      </c>
      <c r="D16" s="17">
        <v>7.24</v>
      </c>
      <c r="E16" s="17">
        <v>9.2200000000000006</v>
      </c>
      <c r="F16" s="17">
        <v>8.15</v>
      </c>
      <c r="G16" s="17">
        <v>7.46</v>
      </c>
      <c r="H16" s="17">
        <v>2.85</v>
      </c>
      <c r="I16" s="17">
        <v>6.62</v>
      </c>
      <c r="J16" s="17">
        <v>20.93</v>
      </c>
      <c r="K16" s="17">
        <v>9.64</v>
      </c>
      <c r="L16" s="17"/>
    </row>
    <row r="17" spans="1:12">
      <c r="A17" s="17">
        <v>1981</v>
      </c>
      <c r="B17" s="17">
        <v>4.87</v>
      </c>
      <c r="C17" s="17">
        <v>5.55</v>
      </c>
      <c r="D17" s="17">
        <v>8.92</v>
      </c>
      <c r="E17" s="17">
        <v>9.98</v>
      </c>
      <c r="F17" s="17">
        <v>10.54</v>
      </c>
      <c r="G17" s="17">
        <v>9.08</v>
      </c>
      <c r="H17" s="17">
        <v>3.51</v>
      </c>
      <c r="I17" s="17">
        <v>8.06</v>
      </c>
      <c r="J17" s="17">
        <v>26.8</v>
      </c>
      <c r="K17" s="17">
        <v>12.12</v>
      </c>
      <c r="L17" s="17"/>
    </row>
    <row r="18" spans="1:12">
      <c r="A18" s="17">
        <v>1982</v>
      </c>
      <c r="B18" s="17">
        <v>4.43</v>
      </c>
      <c r="C18" s="17">
        <v>6.72</v>
      </c>
      <c r="D18" s="17">
        <v>8.4600000000000009</v>
      </c>
      <c r="E18" s="17">
        <v>10.66</v>
      </c>
      <c r="F18" s="17">
        <v>10.79</v>
      </c>
      <c r="G18" s="17">
        <v>8.7899999999999991</v>
      </c>
      <c r="H18" s="17">
        <v>3.4</v>
      </c>
      <c r="I18" s="17">
        <v>8</v>
      </c>
      <c r="J18" s="17">
        <v>26.24</v>
      </c>
      <c r="K18" s="17">
        <v>12.08</v>
      </c>
      <c r="L18" s="17"/>
    </row>
    <row r="19" spans="1:12">
      <c r="A19" s="17">
        <v>1983</v>
      </c>
      <c r="B19" s="17">
        <v>4.0599999999999996</v>
      </c>
      <c r="C19" s="17">
        <v>7.32</v>
      </c>
      <c r="D19" s="17">
        <v>7.51</v>
      </c>
      <c r="E19" s="17">
        <v>11.11</v>
      </c>
      <c r="F19" s="17">
        <v>7.13</v>
      </c>
      <c r="G19" s="17">
        <v>7.87</v>
      </c>
      <c r="H19" s="17">
        <v>3.3</v>
      </c>
      <c r="I19" s="17">
        <v>7.29</v>
      </c>
      <c r="J19" s="17">
        <v>27.6</v>
      </c>
      <c r="K19" s="17">
        <v>11.98</v>
      </c>
      <c r="L19" s="17"/>
    </row>
    <row r="20" spans="1:12">
      <c r="A20" s="17">
        <v>1984</v>
      </c>
      <c r="B20" s="17">
        <v>4.76</v>
      </c>
      <c r="C20" s="17">
        <v>6.83</v>
      </c>
      <c r="D20" s="17">
        <v>7.82</v>
      </c>
      <c r="E20" s="17">
        <v>11.52</v>
      </c>
      <c r="F20" s="17">
        <v>8.39</v>
      </c>
      <c r="G20" s="17">
        <v>8.2200000000000006</v>
      </c>
      <c r="H20" s="17">
        <v>3.35</v>
      </c>
      <c r="I20" s="17">
        <v>7.71</v>
      </c>
      <c r="J20" s="17">
        <v>27.34</v>
      </c>
      <c r="K20" s="17">
        <v>12.07</v>
      </c>
      <c r="L20" s="17"/>
    </row>
    <row r="21" spans="1:12">
      <c r="A21" s="17">
        <v>1985</v>
      </c>
      <c r="B21" s="17">
        <v>4.3899999999999997</v>
      </c>
      <c r="C21" s="17">
        <v>6.96</v>
      </c>
      <c r="D21" s="17">
        <v>7.38</v>
      </c>
      <c r="E21" s="17">
        <v>11.14</v>
      </c>
      <c r="F21" s="17">
        <v>8.48</v>
      </c>
      <c r="G21" s="17">
        <v>7.93</v>
      </c>
      <c r="H21" s="17">
        <v>3.22</v>
      </c>
      <c r="I21" s="17">
        <v>7.51</v>
      </c>
      <c r="J21" s="17">
        <v>26.15</v>
      </c>
      <c r="K21" s="17">
        <v>11.51</v>
      </c>
      <c r="L21" s="17"/>
    </row>
    <row r="22" spans="1:12">
      <c r="A22" s="17">
        <v>1986</v>
      </c>
      <c r="B22" s="17">
        <v>4.93</v>
      </c>
      <c r="C22" s="17">
        <v>6.88</v>
      </c>
      <c r="D22" s="17">
        <v>5.47</v>
      </c>
      <c r="E22" s="17">
        <v>10.35</v>
      </c>
      <c r="F22" s="17">
        <v>6.07</v>
      </c>
      <c r="G22" s="17">
        <v>6.13</v>
      </c>
      <c r="H22" s="17">
        <v>2.58</v>
      </c>
      <c r="I22" s="17">
        <v>6.04</v>
      </c>
      <c r="J22" s="17">
        <v>25.02</v>
      </c>
      <c r="K22" s="17">
        <v>10.56</v>
      </c>
      <c r="L22" s="17"/>
    </row>
    <row r="23" spans="1:12">
      <c r="A23" s="17">
        <v>1987</v>
      </c>
      <c r="B23" s="17">
        <v>4.04</v>
      </c>
      <c r="C23" s="17">
        <v>6.32</v>
      </c>
      <c r="D23" s="17">
        <v>5.52</v>
      </c>
      <c r="E23" s="17">
        <v>10.37</v>
      </c>
      <c r="F23" s="17">
        <v>5.58</v>
      </c>
      <c r="G23" s="17">
        <v>6.1</v>
      </c>
      <c r="H23" s="17">
        <v>2.46</v>
      </c>
      <c r="I23" s="17">
        <v>6</v>
      </c>
      <c r="J23" s="17">
        <v>26.68</v>
      </c>
      <c r="K23" s="17">
        <v>10.52</v>
      </c>
      <c r="L23" s="17"/>
    </row>
    <row r="24" spans="1:12">
      <c r="A24" s="17">
        <v>1988</v>
      </c>
      <c r="B24" s="17">
        <v>4.08</v>
      </c>
      <c r="C24" s="17">
        <v>6.13</v>
      </c>
      <c r="D24" s="17">
        <v>5.64</v>
      </c>
      <c r="E24" s="17">
        <v>10.37</v>
      </c>
      <c r="F24" s="17">
        <v>5.27</v>
      </c>
      <c r="G24" s="17">
        <v>6.26</v>
      </c>
      <c r="H24" s="17">
        <v>2.4900000000000002</v>
      </c>
      <c r="I24" s="17">
        <v>6.08</v>
      </c>
      <c r="J24" s="17">
        <v>27.75</v>
      </c>
      <c r="K24" s="17">
        <v>11.11</v>
      </c>
      <c r="L24" s="17"/>
    </row>
    <row r="25" spans="1:12">
      <c r="A25" s="17">
        <v>1989</v>
      </c>
      <c r="B25" s="17">
        <v>4.09</v>
      </c>
      <c r="C25" s="17">
        <v>6.72</v>
      </c>
      <c r="D25" s="17">
        <v>6.44</v>
      </c>
      <c r="E25" s="17">
        <v>10.37</v>
      </c>
      <c r="F25" s="17">
        <v>4.93</v>
      </c>
      <c r="G25" s="17">
        <v>6.89</v>
      </c>
      <c r="H25" s="17">
        <v>2.75</v>
      </c>
      <c r="I25" s="17">
        <v>6.71</v>
      </c>
      <c r="J25" s="17">
        <v>27.97</v>
      </c>
      <c r="K25" s="17">
        <v>11.31</v>
      </c>
      <c r="L25" s="17"/>
    </row>
    <row r="26" spans="1:12">
      <c r="A26" s="17">
        <v>1990</v>
      </c>
      <c r="B26" s="17">
        <v>4.2300000000000004</v>
      </c>
      <c r="C26" s="17">
        <v>7.31</v>
      </c>
      <c r="D26" s="17">
        <v>7.41</v>
      </c>
      <c r="E26" s="17">
        <v>11.9</v>
      </c>
      <c r="F26" s="17">
        <v>6.25</v>
      </c>
      <c r="G26" s="17">
        <v>8.06</v>
      </c>
      <c r="H26" s="17">
        <v>2.83</v>
      </c>
      <c r="I26" s="17">
        <v>7.63</v>
      </c>
      <c r="J26" s="17">
        <v>30.3</v>
      </c>
      <c r="K26" s="17">
        <v>13.02</v>
      </c>
      <c r="L26" s="17"/>
    </row>
    <row r="27" spans="1:12">
      <c r="A27" s="17">
        <v>1991</v>
      </c>
      <c r="B27" s="17">
        <v>4.1500000000000004</v>
      </c>
      <c r="C27" s="17">
        <v>7.09</v>
      </c>
      <c r="D27" s="17">
        <v>6.6</v>
      </c>
      <c r="E27" s="17">
        <v>13.12</v>
      </c>
      <c r="F27" s="17">
        <v>5.56</v>
      </c>
      <c r="G27" s="17">
        <v>7.41</v>
      </c>
      <c r="H27" s="17">
        <v>2.71</v>
      </c>
      <c r="I27" s="17">
        <v>7.06</v>
      </c>
      <c r="J27" s="17">
        <v>30.42</v>
      </c>
      <c r="K27" s="17">
        <v>12.52</v>
      </c>
      <c r="L27" s="17"/>
    </row>
    <row r="28" spans="1:12">
      <c r="A28" s="17">
        <v>1992</v>
      </c>
      <c r="B28" s="17">
        <v>3.96</v>
      </c>
      <c r="C28" s="17">
        <v>7.48</v>
      </c>
      <c r="D28" s="17">
        <v>6.17</v>
      </c>
      <c r="E28" s="17">
        <v>12.13</v>
      </c>
      <c r="F28" s="17">
        <v>4.68</v>
      </c>
      <c r="G28" s="17">
        <v>6.9</v>
      </c>
      <c r="H28" s="17">
        <v>2.48</v>
      </c>
      <c r="I28" s="17">
        <v>6.72</v>
      </c>
      <c r="J28" s="17">
        <v>33.29</v>
      </c>
      <c r="K28" s="17">
        <v>12.79</v>
      </c>
      <c r="L28" s="17"/>
    </row>
    <row r="29" spans="1:12">
      <c r="A29" s="17">
        <v>1993</v>
      </c>
      <c r="B29" s="17">
        <v>3.94</v>
      </c>
      <c r="C29" s="17">
        <v>7.58</v>
      </c>
      <c r="D29" s="17">
        <v>5.97</v>
      </c>
      <c r="E29" s="17">
        <v>12</v>
      </c>
      <c r="F29" s="17">
        <v>4.6900000000000004</v>
      </c>
      <c r="G29" s="17">
        <v>6.82</v>
      </c>
      <c r="H29" s="17">
        <v>2.42</v>
      </c>
      <c r="I29" s="17">
        <v>6.66</v>
      </c>
      <c r="J29" s="17">
        <v>36.07</v>
      </c>
      <c r="K29" s="17">
        <v>13.36</v>
      </c>
      <c r="L29" s="17"/>
    </row>
    <row r="30" spans="1:12">
      <c r="A30" s="17">
        <v>1994</v>
      </c>
      <c r="B30" s="17">
        <v>3.81</v>
      </c>
      <c r="C30" s="17">
        <v>7.86</v>
      </c>
      <c r="D30" s="17">
        <v>5.72</v>
      </c>
      <c r="E30" s="17">
        <v>11.94</v>
      </c>
      <c r="F30" s="17">
        <v>5.0999999999999996</v>
      </c>
      <c r="G30" s="17">
        <v>6.66</v>
      </c>
      <c r="H30" s="17">
        <v>2.35</v>
      </c>
      <c r="I30" s="17">
        <v>6.59</v>
      </c>
      <c r="J30" s="17">
        <v>37.82</v>
      </c>
      <c r="K30" s="17">
        <v>13.62</v>
      </c>
      <c r="L30" s="17"/>
    </row>
    <row r="31" spans="1:12">
      <c r="A31" s="17">
        <v>1995</v>
      </c>
      <c r="B31" s="17">
        <v>3.94</v>
      </c>
      <c r="C31" s="17">
        <v>7.09</v>
      </c>
      <c r="D31" s="17">
        <v>5.62</v>
      </c>
      <c r="E31" s="17">
        <v>11.86</v>
      </c>
      <c r="F31" s="17">
        <v>4.4400000000000004</v>
      </c>
      <c r="G31" s="17">
        <v>6.55</v>
      </c>
      <c r="H31" s="17">
        <v>2.2999999999999998</v>
      </c>
      <c r="I31" s="17">
        <v>6.39</v>
      </c>
      <c r="J31" s="17">
        <v>39.57</v>
      </c>
      <c r="K31" s="17">
        <v>13.5</v>
      </c>
      <c r="L31" s="17"/>
    </row>
    <row r="32" spans="1:12">
      <c r="A32" s="17">
        <v>1996</v>
      </c>
      <c r="B32" s="17">
        <v>3.96</v>
      </c>
      <c r="C32" s="17">
        <v>7.26</v>
      </c>
      <c r="D32" s="17">
        <v>6.78</v>
      </c>
      <c r="E32" s="17">
        <v>13.03</v>
      </c>
      <c r="F32" s="17">
        <v>6.81</v>
      </c>
      <c r="G32" s="17">
        <v>7.82</v>
      </c>
      <c r="H32" s="17">
        <v>2.64</v>
      </c>
      <c r="I32" s="17">
        <v>7.44</v>
      </c>
      <c r="J32" s="17">
        <v>39.39</v>
      </c>
      <c r="K32" s="17">
        <v>14.06</v>
      </c>
      <c r="L32" s="17"/>
    </row>
    <row r="33" spans="1:12">
      <c r="A33" s="17">
        <v>1997</v>
      </c>
      <c r="B33" s="17">
        <v>3.93</v>
      </c>
      <c r="C33" s="17">
        <v>8.39</v>
      </c>
      <c r="D33" s="17">
        <v>6.8</v>
      </c>
      <c r="E33" s="17">
        <v>13.21</v>
      </c>
      <c r="F33" s="17">
        <v>5.43</v>
      </c>
      <c r="G33" s="17">
        <v>7.63</v>
      </c>
      <c r="H33" s="17">
        <v>2.63</v>
      </c>
      <c r="I33" s="17">
        <v>7.54</v>
      </c>
      <c r="J33" s="17">
        <v>39.97</v>
      </c>
      <c r="K33" s="17">
        <v>14.33</v>
      </c>
      <c r="L33" s="17"/>
    </row>
    <row r="34" spans="1:12">
      <c r="A34" s="17">
        <v>1998</v>
      </c>
      <c r="B34" s="17">
        <v>3.7</v>
      </c>
      <c r="C34" s="17">
        <v>8.0299999999999994</v>
      </c>
      <c r="D34" s="17">
        <v>5.69</v>
      </c>
      <c r="E34" s="17">
        <v>11.89</v>
      </c>
      <c r="F34" s="17">
        <v>4.46</v>
      </c>
      <c r="G34" s="17">
        <v>6.59</v>
      </c>
      <c r="H34" s="17">
        <v>2.27</v>
      </c>
      <c r="I34" s="17">
        <v>6.64</v>
      </c>
      <c r="J34" s="17">
        <v>40.729999999999997</v>
      </c>
      <c r="K34" s="17">
        <v>13.97</v>
      </c>
      <c r="L34" s="17"/>
    </row>
    <row r="35" spans="1:12">
      <c r="A35" s="17">
        <v>1999</v>
      </c>
      <c r="B35" s="17">
        <v>3.56</v>
      </c>
      <c r="C35" s="17">
        <v>7.6</v>
      </c>
      <c r="D35" s="17">
        <v>5.56</v>
      </c>
      <c r="E35" s="17">
        <v>11.83</v>
      </c>
      <c r="F35" s="17">
        <v>6.66</v>
      </c>
      <c r="G35" s="17">
        <v>6.71</v>
      </c>
      <c r="H35" s="17">
        <v>2.33</v>
      </c>
      <c r="I35" s="17">
        <v>6.68</v>
      </c>
      <c r="J35" s="17">
        <v>40.26</v>
      </c>
      <c r="K35" s="17">
        <v>14.23</v>
      </c>
      <c r="L35" s="17"/>
    </row>
    <row r="36" spans="1:12">
      <c r="A36" s="17">
        <v>2000</v>
      </c>
      <c r="B36" s="17">
        <v>3.53</v>
      </c>
      <c r="C36" s="17">
        <v>9.52</v>
      </c>
      <c r="D36" s="17">
        <v>9.25</v>
      </c>
      <c r="E36" s="17">
        <v>14.26</v>
      </c>
      <c r="F36" s="17">
        <v>11.1</v>
      </c>
      <c r="G36" s="17">
        <v>10.19</v>
      </c>
      <c r="H36" s="17">
        <v>3.5</v>
      </c>
      <c r="I36" s="17">
        <v>9.8000000000000007</v>
      </c>
      <c r="J36" s="17">
        <v>38.54</v>
      </c>
      <c r="K36" s="17">
        <v>16.14</v>
      </c>
      <c r="L36" s="17"/>
    </row>
    <row r="37" spans="1:12">
      <c r="A37" s="17">
        <v>2001</v>
      </c>
      <c r="B37" s="17">
        <v>4.05</v>
      </c>
      <c r="C37" s="17">
        <v>12.01</v>
      </c>
      <c r="D37" s="17">
        <v>9.07</v>
      </c>
      <c r="E37" s="17">
        <v>15.43</v>
      </c>
      <c r="F37" s="17">
        <v>9.17</v>
      </c>
      <c r="G37" s="17">
        <v>10.130000000000001</v>
      </c>
      <c r="H37" s="17">
        <v>3.34</v>
      </c>
      <c r="I37" s="17">
        <v>10.210000000000001</v>
      </c>
      <c r="J37" s="17">
        <v>36.61</v>
      </c>
      <c r="K37" s="17">
        <v>16.350000000000001</v>
      </c>
      <c r="L37" s="17"/>
    </row>
    <row r="38" spans="1:12">
      <c r="A38" s="17">
        <v>2002</v>
      </c>
      <c r="B38" s="17">
        <v>4.13</v>
      </c>
      <c r="C38" s="17">
        <v>9.6</v>
      </c>
      <c r="D38" s="17">
        <v>8.08</v>
      </c>
      <c r="E38" s="17">
        <v>14.39</v>
      </c>
      <c r="F38" s="17">
        <v>9.1999999999999993</v>
      </c>
      <c r="G38" s="17">
        <v>9.26</v>
      </c>
      <c r="H38" s="17">
        <v>3.03</v>
      </c>
      <c r="I38" s="17">
        <v>9.09</v>
      </c>
      <c r="J38" s="17">
        <v>34.86</v>
      </c>
      <c r="K38" s="17">
        <v>15.64</v>
      </c>
      <c r="L38" s="17"/>
    </row>
    <row r="39" spans="1:12">
      <c r="A39" s="17">
        <v>2003</v>
      </c>
      <c r="B39" s="17">
        <v>4</v>
      </c>
      <c r="C39" s="17">
        <v>11</v>
      </c>
      <c r="D39" s="17">
        <v>9.4700000000000006</v>
      </c>
      <c r="E39" s="17">
        <v>16.34</v>
      </c>
      <c r="F39" s="17">
        <v>8.84</v>
      </c>
      <c r="G39" s="17">
        <v>10.71</v>
      </c>
      <c r="H39" s="17">
        <v>3.64</v>
      </c>
      <c r="I39" s="17">
        <v>10.53</v>
      </c>
      <c r="J39" s="17">
        <v>35.119999999999997</v>
      </c>
      <c r="K39" s="17">
        <v>16.12</v>
      </c>
      <c r="L39" s="17"/>
    </row>
    <row r="40" spans="1:12">
      <c r="A40" s="17">
        <v>2004</v>
      </c>
      <c r="B40" s="17">
        <v>4.91</v>
      </c>
      <c r="C40" s="17">
        <v>13.92</v>
      </c>
      <c r="D40" s="17">
        <v>10.81</v>
      </c>
      <c r="E40" s="17">
        <v>18.09</v>
      </c>
      <c r="F40" s="17">
        <v>10.6</v>
      </c>
      <c r="G40" s="17">
        <v>12.08</v>
      </c>
      <c r="H40" s="17">
        <v>4.1399999999999997</v>
      </c>
      <c r="I40" s="17">
        <v>12.1</v>
      </c>
      <c r="J40" s="17">
        <v>36.61</v>
      </c>
      <c r="K40" s="17">
        <v>17.61</v>
      </c>
      <c r="L40" s="17"/>
    </row>
    <row r="41" spans="1:12">
      <c r="A41" s="17">
        <v>2005</v>
      </c>
      <c r="B41" s="17">
        <v>5.42</v>
      </c>
      <c r="C41" s="17">
        <v>14.68</v>
      </c>
      <c r="D41" s="17">
        <v>14.24</v>
      </c>
      <c r="E41" s="17">
        <v>20.13</v>
      </c>
      <c r="F41" s="17">
        <v>14.29</v>
      </c>
      <c r="G41" s="17">
        <v>15.31</v>
      </c>
      <c r="H41" s="17">
        <v>5.48</v>
      </c>
      <c r="I41" s="17">
        <v>14.8</v>
      </c>
      <c r="J41" s="17">
        <v>39.590000000000003</v>
      </c>
      <c r="K41" s="17">
        <v>20.8</v>
      </c>
      <c r="L41" s="17"/>
    </row>
    <row r="42" spans="1:12">
      <c r="A42" s="17">
        <v>2006</v>
      </c>
      <c r="B42" s="17">
        <v>5.69</v>
      </c>
      <c r="C42" s="17">
        <v>16.07</v>
      </c>
      <c r="D42" s="17">
        <v>16.52</v>
      </c>
      <c r="E42" s="17">
        <v>22.62</v>
      </c>
      <c r="F42" s="17">
        <v>16.989999999999998</v>
      </c>
      <c r="G42" s="17">
        <v>17.739999999999998</v>
      </c>
      <c r="H42" s="17">
        <v>6.31</v>
      </c>
      <c r="I42" s="17">
        <v>16.98</v>
      </c>
      <c r="J42" s="17">
        <v>43.03</v>
      </c>
      <c r="K42" s="17">
        <v>23.82</v>
      </c>
      <c r="L42" s="17"/>
    </row>
    <row r="43" spans="1:12">
      <c r="A43" s="17">
        <v>2007</v>
      </c>
      <c r="B43" s="17">
        <v>5.69</v>
      </c>
      <c r="C43" s="17">
        <v>16.3</v>
      </c>
      <c r="D43" s="17">
        <v>18.41</v>
      </c>
      <c r="E43" s="17">
        <v>24.83</v>
      </c>
      <c r="F43" s="17">
        <v>21.21</v>
      </c>
      <c r="G43" s="17">
        <v>20.100000000000001</v>
      </c>
      <c r="H43" s="17">
        <v>6.97</v>
      </c>
      <c r="I43" s="17">
        <v>18.82</v>
      </c>
      <c r="J43" s="17">
        <v>43.61</v>
      </c>
      <c r="K43" s="17">
        <v>25.36</v>
      </c>
      <c r="L43" s="17"/>
    </row>
    <row r="44" spans="1:12">
      <c r="A44" s="17">
        <v>2008</v>
      </c>
      <c r="B44" s="17"/>
      <c r="C44" s="17">
        <v>16.12</v>
      </c>
      <c r="D44" s="17">
        <v>23.3</v>
      </c>
      <c r="E44" s="17">
        <v>29.33</v>
      </c>
      <c r="F44" s="17">
        <v>25.57</v>
      </c>
      <c r="G44" s="17">
        <v>25.07</v>
      </c>
      <c r="H44" s="17">
        <v>8.59</v>
      </c>
      <c r="I44" s="17">
        <v>22.69</v>
      </c>
      <c r="J44" s="17">
        <v>45.97</v>
      </c>
      <c r="K44" s="17">
        <v>28.77</v>
      </c>
      <c r="L44" s="17"/>
    </row>
    <row r="45" spans="1:12">
      <c r="A45" s="17">
        <v>2009</v>
      </c>
      <c r="B45" s="17"/>
      <c r="C45" s="17">
        <v>14.82</v>
      </c>
      <c r="D45" s="17">
        <v>17.28</v>
      </c>
      <c r="E45" s="17">
        <v>26.33</v>
      </c>
      <c r="F45" s="17">
        <v>20.86</v>
      </c>
      <c r="G45" s="17">
        <v>20.32</v>
      </c>
      <c r="H45" s="17">
        <v>6.45</v>
      </c>
      <c r="I45" s="17">
        <v>17.75</v>
      </c>
      <c r="J45" s="17">
        <v>48.04</v>
      </c>
      <c r="K45" s="17">
        <v>25.63</v>
      </c>
      <c r="L45" s="17"/>
    </row>
    <row r="46" spans="1:12">
      <c r="A46" s="17">
        <v>2010</v>
      </c>
      <c r="B46" s="17"/>
      <c r="C46" s="17">
        <v>14.01</v>
      </c>
      <c r="D46" s="17">
        <v>19.489999999999998</v>
      </c>
      <c r="E46" s="17">
        <v>28.01</v>
      </c>
      <c r="F46" s="17">
        <v>23.64</v>
      </c>
      <c r="G46" s="17">
        <v>22.28</v>
      </c>
      <c r="H46" s="17">
        <v>7.61</v>
      </c>
      <c r="I46" s="17">
        <v>18.8</v>
      </c>
      <c r="J46" s="17">
        <v>47.83</v>
      </c>
      <c r="K46" s="17">
        <v>26.97</v>
      </c>
      <c r="L46" s="17"/>
    </row>
    <row r="47" spans="1:12">
      <c r="A47" s="17">
        <v>2011</v>
      </c>
      <c r="B47" s="17"/>
      <c r="C47" s="17">
        <v>14.15</v>
      </c>
      <c r="D47" s="17">
        <v>23.65</v>
      </c>
      <c r="E47" s="17">
        <v>31.8</v>
      </c>
      <c r="F47" s="17">
        <v>27.64</v>
      </c>
      <c r="G47" s="17">
        <v>26.22</v>
      </c>
      <c r="H47" s="17">
        <v>9.15</v>
      </c>
      <c r="I47" s="17">
        <v>21.88</v>
      </c>
      <c r="J47" s="17">
        <v>48.42</v>
      </c>
      <c r="K47" s="17">
        <v>29.12</v>
      </c>
      <c r="L47" s="17"/>
    </row>
    <row r="48" spans="1:12">
      <c r="A48" s="17">
        <v>2012</v>
      </c>
      <c r="B48" s="17"/>
      <c r="C48" s="17">
        <v>13.31</v>
      </c>
      <c r="D48" s="17">
        <v>27.09</v>
      </c>
      <c r="E48" s="17">
        <v>30.84</v>
      </c>
      <c r="F48" s="17">
        <v>29.59</v>
      </c>
      <c r="G48" s="17">
        <v>28.54</v>
      </c>
      <c r="H48" s="17">
        <v>10.19</v>
      </c>
      <c r="I48" s="17">
        <v>23.18</v>
      </c>
      <c r="J48" s="17">
        <v>47.1</v>
      </c>
      <c r="K48" s="17">
        <v>30.59</v>
      </c>
      <c r="L48" s="17"/>
    </row>
    <row r="49" spans="1:12">
      <c r="A49" s="17">
        <v>2013</v>
      </c>
      <c r="B49" s="17"/>
      <c r="C49" s="17">
        <v>13.43</v>
      </c>
      <c r="D49" s="17">
        <v>26.52</v>
      </c>
      <c r="E49" s="17">
        <v>29.75</v>
      </c>
      <c r="F49" s="17">
        <v>29.53</v>
      </c>
      <c r="G49" s="17">
        <v>27.71</v>
      </c>
      <c r="H49" s="17">
        <v>9.98</v>
      </c>
      <c r="I49" s="17">
        <v>22.6</v>
      </c>
      <c r="J49" s="17">
        <v>47.86</v>
      </c>
      <c r="K49" s="17">
        <v>29.62</v>
      </c>
      <c r="L49" s="17"/>
    </row>
    <row r="50" spans="1:12">
      <c r="A50" s="17">
        <v>2014</v>
      </c>
      <c r="B50" s="17"/>
      <c r="C50" s="17">
        <v>15.78</v>
      </c>
      <c r="D50" s="17">
        <v>25.85</v>
      </c>
      <c r="E50" s="17">
        <v>32.54</v>
      </c>
      <c r="F50" s="17">
        <v>29.9</v>
      </c>
      <c r="G50" s="17">
        <v>28.46</v>
      </c>
      <c r="H50" s="17">
        <v>9.73</v>
      </c>
      <c r="I50" s="17">
        <v>24</v>
      </c>
      <c r="J50" s="17">
        <v>51.38</v>
      </c>
      <c r="K50" s="17">
        <v>30.77</v>
      </c>
      <c r="L50" s="17"/>
    </row>
    <row r="51" spans="1:12">
      <c r="A51" s="17">
        <v>2015</v>
      </c>
      <c r="B51" s="17"/>
      <c r="C51" s="17">
        <v>15.71</v>
      </c>
      <c r="D51" s="17">
        <v>17.739999999999998</v>
      </c>
      <c r="E51" s="17">
        <v>28.41</v>
      </c>
      <c r="F51" s="17">
        <v>16.010000000000002</v>
      </c>
      <c r="G51" s="17">
        <v>21.45</v>
      </c>
      <c r="H51" s="17">
        <v>6.71</v>
      </c>
      <c r="I51" s="17">
        <v>18</v>
      </c>
      <c r="J51" s="17">
        <v>54.22</v>
      </c>
      <c r="K51" s="17">
        <v>26.62</v>
      </c>
      <c r="L51" s="17"/>
    </row>
    <row r="52" spans="1:12">
      <c r="A52" s="17">
        <v>2016</v>
      </c>
      <c r="B52" s="17"/>
      <c r="C52" s="17">
        <v>13.83</v>
      </c>
      <c r="D52" s="17">
        <v>15.09</v>
      </c>
      <c r="E52" s="17">
        <v>29.19</v>
      </c>
      <c r="F52" s="17">
        <v>12.76</v>
      </c>
      <c r="G52" s="17">
        <v>19.66</v>
      </c>
      <c r="H52" s="17">
        <v>5.73</v>
      </c>
      <c r="I52" s="17">
        <v>16.78</v>
      </c>
      <c r="J52" s="17">
        <v>53.87</v>
      </c>
      <c r="K52" s="17">
        <v>26.26</v>
      </c>
      <c r="L52" s="17"/>
    </row>
    <row r="53" spans="1:12">
      <c r="A53" s="17">
        <v>2017</v>
      </c>
      <c r="B53" s="17"/>
      <c r="C53" s="17">
        <v>14.12</v>
      </c>
      <c r="D53" s="17">
        <v>16.91</v>
      </c>
      <c r="E53" s="17">
        <v>31.35</v>
      </c>
      <c r="F53" s="17">
        <v>15.96</v>
      </c>
      <c r="G53" s="17">
        <v>21.01</v>
      </c>
      <c r="H53" s="17">
        <v>6.41</v>
      </c>
      <c r="I53" s="17">
        <v>17.86</v>
      </c>
      <c r="J53" s="17">
        <v>56.29</v>
      </c>
      <c r="K53" s="17">
        <v>27.07</v>
      </c>
      <c r="L53" s="17"/>
    </row>
    <row r="54" spans="1:12">
      <c r="A54" s="17">
        <v>2018</v>
      </c>
      <c r="B54" s="17"/>
      <c r="C54" s="17">
        <v>14.88</v>
      </c>
      <c r="D54" s="17">
        <v>18.73</v>
      </c>
      <c r="E54" s="17">
        <v>31.9</v>
      </c>
      <c r="F54" s="17">
        <v>23.06</v>
      </c>
      <c r="G54" s="17">
        <v>22.65</v>
      </c>
      <c r="H54" s="17">
        <v>7.09</v>
      </c>
      <c r="I54" s="17">
        <v>19.149999999999999</v>
      </c>
      <c r="J54" s="17">
        <v>57.7</v>
      </c>
      <c r="K54" s="17">
        <v>28.05</v>
      </c>
      <c r="L54" s="17"/>
    </row>
    <row r="55" spans="1:12">
      <c r="A55" s="17">
        <v>2019</v>
      </c>
      <c r="B55" s="17"/>
      <c r="C55" s="17">
        <v>15.26</v>
      </c>
      <c r="D55" s="17">
        <v>17.89</v>
      </c>
      <c r="E55" s="17">
        <v>28.7</v>
      </c>
      <c r="F55" s="17">
        <v>21.53</v>
      </c>
      <c r="G55" s="17">
        <v>21.18</v>
      </c>
      <c r="H55" s="17">
        <v>6.82</v>
      </c>
      <c r="I55" s="17">
        <v>17.989999999999998</v>
      </c>
      <c r="J55" s="17">
        <v>58.76</v>
      </c>
      <c r="K55" s="17">
        <v>27.25</v>
      </c>
      <c r="L55" s="17"/>
    </row>
    <row r="56" spans="1:12">
      <c r="A56" s="17">
        <v>2020</v>
      </c>
      <c r="B56" s="17"/>
      <c r="C56" s="17">
        <v>14.2</v>
      </c>
      <c r="D56" s="17">
        <v>15.06</v>
      </c>
      <c r="E56" s="17">
        <v>26.75</v>
      </c>
      <c r="F56" s="17">
        <v>13.99</v>
      </c>
      <c r="G56" s="17">
        <v>18.38</v>
      </c>
      <c r="H56" s="17">
        <v>5.64</v>
      </c>
      <c r="I56" s="17">
        <v>16</v>
      </c>
      <c r="J56" s="17">
        <v>55.8</v>
      </c>
      <c r="K56" s="17">
        <v>26.18</v>
      </c>
      <c r="L56" s="17"/>
    </row>
    <row r="57" spans="1:12">
      <c r="A57" s="18">
        <v>2021</v>
      </c>
      <c r="B57" s="18"/>
      <c r="C57" s="18">
        <v>15.8</v>
      </c>
      <c r="D57" s="18">
        <v>18.16</v>
      </c>
      <c r="E57" s="18">
        <v>31.87</v>
      </c>
      <c r="F57" s="18">
        <v>22.09</v>
      </c>
      <c r="G57" s="18">
        <v>22.63</v>
      </c>
      <c r="H57" s="18">
        <v>6.77</v>
      </c>
      <c r="I57" s="18">
        <v>19.100000000000001</v>
      </c>
      <c r="J57" s="18">
        <v>58.18</v>
      </c>
      <c r="K57" s="18">
        <v>29.94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0.1</v>
      </c>
      <c r="C59" s="16">
        <v>7.3</v>
      </c>
      <c r="D59" s="16">
        <v>53</v>
      </c>
      <c r="E59" s="16">
        <v>3.8</v>
      </c>
      <c r="F59" s="16">
        <v>6.3</v>
      </c>
      <c r="G59" s="16">
        <v>63.1</v>
      </c>
      <c r="H59" s="16">
        <v>0.6</v>
      </c>
      <c r="I59" s="16">
        <v>71.099999999999994</v>
      </c>
      <c r="J59" s="16">
        <v>41.8</v>
      </c>
      <c r="K59" s="16">
        <v>112.9</v>
      </c>
      <c r="L59" s="16"/>
    </row>
    <row r="60" spans="1:12">
      <c r="A60" s="17">
        <v>1971</v>
      </c>
      <c r="B60" s="17">
        <v>0.1</v>
      </c>
      <c r="C60" s="17">
        <v>8</v>
      </c>
      <c r="D60" s="17">
        <v>58.8</v>
      </c>
      <c r="E60" s="17">
        <v>4.0999999999999996</v>
      </c>
      <c r="F60" s="17">
        <v>6.5</v>
      </c>
      <c r="G60" s="17">
        <v>69.400000000000006</v>
      </c>
      <c r="H60" s="17">
        <v>0.6</v>
      </c>
      <c r="I60" s="17">
        <v>78.2</v>
      </c>
      <c r="J60" s="17">
        <v>46</v>
      </c>
      <c r="K60" s="17">
        <v>124.2</v>
      </c>
      <c r="L60" s="17"/>
    </row>
    <row r="61" spans="1:12">
      <c r="A61" s="17">
        <v>1972</v>
      </c>
      <c r="B61" s="17">
        <v>0.1</v>
      </c>
      <c r="C61" s="17">
        <v>9</v>
      </c>
      <c r="D61" s="17">
        <v>61.4</v>
      </c>
      <c r="E61" s="17">
        <v>5</v>
      </c>
      <c r="F61" s="17">
        <v>6</v>
      </c>
      <c r="G61" s="17">
        <v>72.5</v>
      </c>
      <c r="H61" s="17">
        <v>0.7</v>
      </c>
      <c r="I61" s="17">
        <v>82.3</v>
      </c>
      <c r="J61" s="17">
        <v>53.7</v>
      </c>
      <c r="K61" s="17">
        <v>135.9</v>
      </c>
      <c r="L61" s="17"/>
    </row>
    <row r="62" spans="1:12">
      <c r="A62" s="17">
        <v>1973</v>
      </c>
      <c r="B62" s="17">
        <v>0.1</v>
      </c>
      <c r="C62" s="17">
        <v>9.1999999999999993</v>
      </c>
      <c r="D62" s="17">
        <v>69.099999999999994</v>
      </c>
      <c r="E62" s="17">
        <v>8</v>
      </c>
      <c r="F62" s="17">
        <v>5</v>
      </c>
      <c r="G62" s="17">
        <v>82.1</v>
      </c>
      <c r="H62" s="17">
        <v>0.7</v>
      </c>
      <c r="I62" s="17">
        <v>92.1</v>
      </c>
      <c r="J62" s="17">
        <v>61.6</v>
      </c>
      <c r="K62" s="17">
        <v>153.69999999999999</v>
      </c>
      <c r="L62" s="17"/>
    </row>
    <row r="63" spans="1:12">
      <c r="A63" s="17">
        <v>1974</v>
      </c>
      <c r="B63" s="17">
        <v>0.1</v>
      </c>
      <c r="C63" s="17">
        <v>10.3</v>
      </c>
      <c r="D63" s="17">
        <v>96.6</v>
      </c>
      <c r="E63" s="17">
        <v>8.4</v>
      </c>
      <c r="F63" s="17">
        <v>7.5</v>
      </c>
      <c r="G63" s="17">
        <v>112.5</v>
      </c>
      <c r="H63" s="17">
        <v>1.1000000000000001</v>
      </c>
      <c r="I63" s="17">
        <v>124</v>
      </c>
      <c r="J63" s="17">
        <v>84.9</v>
      </c>
      <c r="K63" s="17">
        <v>208.8</v>
      </c>
      <c r="L63" s="17"/>
    </row>
    <row r="64" spans="1:12">
      <c r="A64" s="17">
        <v>1975</v>
      </c>
      <c r="B64" s="17">
        <v>0.1</v>
      </c>
      <c r="C64" s="17">
        <v>9.9</v>
      </c>
      <c r="D64" s="17">
        <v>95.5</v>
      </c>
      <c r="E64" s="17">
        <v>10.3</v>
      </c>
      <c r="F64" s="17">
        <v>7.3</v>
      </c>
      <c r="G64" s="17">
        <v>113.1</v>
      </c>
      <c r="H64" s="17">
        <v>1.4</v>
      </c>
      <c r="I64" s="17">
        <v>124.5</v>
      </c>
      <c r="J64" s="17">
        <v>104.5</v>
      </c>
      <c r="K64" s="17">
        <v>228.9</v>
      </c>
      <c r="L64" s="17"/>
    </row>
    <row r="65" spans="1:12">
      <c r="A65" s="17">
        <v>1976</v>
      </c>
      <c r="B65" s="17">
        <v>0.1</v>
      </c>
      <c r="C65" s="17">
        <v>11</v>
      </c>
      <c r="D65" s="17">
        <v>125.6</v>
      </c>
      <c r="E65" s="17">
        <v>10.4</v>
      </c>
      <c r="F65" s="17">
        <v>8.9</v>
      </c>
      <c r="G65" s="17">
        <v>144.9</v>
      </c>
      <c r="H65" s="17">
        <v>1.9</v>
      </c>
      <c r="I65" s="17">
        <v>157.80000000000001</v>
      </c>
      <c r="J65" s="17">
        <v>114</v>
      </c>
      <c r="K65" s="17">
        <v>271.8</v>
      </c>
      <c r="L65" s="17"/>
    </row>
    <row r="66" spans="1:12">
      <c r="A66" s="17">
        <v>1977</v>
      </c>
      <c r="B66" s="17">
        <v>0.1</v>
      </c>
      <c r="C66" s="17">
        <v>14</v>
      </c>
      <c r="D66" s="17">
        <v>132</v>
      </c>
      <c r="E66" s="17">
        <v>13.5</v>
      </c>
      <c r="F66" s="17">
        <v>8.4</v>
      </c>
      <c r="G66" s="17">
        <v>153.9</v>
      </c>
      <c r="H66" s="17">
        <v>2.6</v>
      </c>
      <c r="I66" s="17">
        <v>170.4</v>
      </c>
      <c r="J66" s="17">
        <v>120.7</v>
      </c>
      <c r="K66" s="17">
        <v>291.10000000000002</v>
      </c>
      <c r="L66" s="17"/>
    </row>
    <row r="67" spans="1:12">
      <c r="A67" s="17">
        <v>1978</v>
      </c>
      <c r="B67" s="17">
        <v>0.1</v>
      </c>
      <c r="C67" s="17">
        <v>14.1</v>
      </c>
      <c r="D67" s="17">
        <v>141.30000000000001</v>
      </c>
      <c r="E67" s="17">
        <v>15.4</v>
      </c>
      <c r="F67" s="17">
        <v>8.3000000000000007</v>
      </c>
      <c r="G67" s="17">
        <v>164.9</v>
      </c>
      <c r="H67" s="17">
        <v>3.2</v>
      </c>
      <c r="I67" s="17">
        <v>182.3</v>
      </c>
      <c r="J67" s="17">
        <v>140.9</v>
      </c>
      <c r="K67" s="17">
        <v>323.2</v>
      </c>
      <c r="L67" s="17"/>
    </row>
    <row r="68" spans="1:12">
      <c r="A68" s="17">
        <v>1979</v>
      </c>
      <c r="B68" s="17" t="s">
        <v>265</v>
      </c>
      <c r="C68" s="17">
        <v>15.4</v>
      </c>
      <c r="D68" s="17">
        <v>131.30000000000001</v>
      </c>
      <c r="E68" s="17">
        <v>14</v>
      </c>
      <c r="F68" s="17">
        <v>6.5</v>
      </c>
      <c r="G68" s="17">
        <v>151.80000000000001</v>
      </c>
      <c r="H68" s="17">
        <v>5.3</v>
      </c>
      <c r="I68" s="17">
        <v>172.6</v>
      </c>
      <c r="J68" s="17">
        <v>151.1</v>
      </c>
      <c r="K68" s="17">
        <v>323.7</v>
      </c>
      <c r="L68" s="17"/>
    </row>
    <row r="69" spans="1:12">
      <c r="A69" s="17">
        <v>1980</v>
      </c>
      <c r="B69" s="17">
        <v>0.1</v>
      </c>
      <c r="C69" s="17">
        <v>20.2</v>
      </c>
      <c r="D69" s="17">
        <v>148.4</v>
      </c>
      <c r="E69" s="17">
        <v>17.2</v>
      </c>
      <c r="F69" s="17">
        <v>14.9</v>
      </c>
      <c r="G69" s="17">
        <v>180.5</v>
      </c>
      <c r="H69" s="17">
        <v>8.5</v>
      </c>
      <c r="I69" s="17">
        <v>209.2</v>
      </c>
      <c r="J69" s="17">
        <v>177</v>
      </c>
      <c r="K69" s="17">
        <v>386.2</v>
      </c>
      <c r="L69" s="17"/>
    </row>
    <row r="70" spans="1:12">
      <c r="A70" s="17">
        <v>1981</v>
      </c>
      <c r="B70" s="17">
        <v>0.1</v>
      </c>
      <c r="C70" s="17">
        <v>25.3</v>
      </c>
      <c r="D70" s="17">
        <v>180.6</v>
      </c>
      <c r="E70" s="17">
        <v>18.600000000000001</v>
      </c>
      <c r="F70" s="17">
        <v>12.3</v>
      </c>
      <c r="G70" s="17">
        <v>211.5</v>
      </c>
      <c r="H70" s="17">
        <v>9.5</v>
      </c>
      <c r="I70" s="17">
        <v>246.5</v>
      </c>
      <c r="J70" s="17">
        <v>226.9</v>
      </c>
      <c r="K70" s="17">
        <v>473.5</v>
      </c>
      <c r="L70" s="17"/>
    </row>
    <row r="71" spans="1:12">
      <c r="A71" s="17">
        <v>1982</v>
      </c>
      <c r="B71" s="17">
        <v>0.2</v>
      </c>
      <c r="C71" s="17">
        <v>31</v>
      </c>
      <c r="D71" s="17">
        <v>158.9</v>
      </c>
      <c r="E71" s="17">
        <v>20.2</v>
      </c>
      <c r="F71" s="17">
        <v>14.3</v>
      </c>
      <c r="G71" s="17">
        <v>193.4</v>
      </c>
      <c r="H71" s="17">
        <v>8.4</v>
      </c>
      <c r="I71" s="17">
        <v>233</v>
      </c>
      <c r="J71" s="17">
        <v>220.3</v>
      </c>
      <c r="K71" s="17">
        <v>453.3</v>
      </c>
      <c r="L71" s="17"/>
    </row>
    <row r="72" spans="1:12">
      <c r="A72" s="17">
        <v>1983</v>
      </c>
      <c r="B72" s="17">
        <v>0.2</v>
      </c>
      <c r="C72" s="17">
        <v>32.200000000000003</v>
      </c>
      <c r="D72" s="17">
        <v>132.19999999999999</v>
      </c>
      <c r="E72" s="17">
        <v>25</v>
      </c>
      <c r="F72" s="17">
        <v>8.8000000000000007</v>
      </c>
      <c r="G72" s="17">
        <v>166</v>
      </c>
      <c r="H72" s="17">
        <v>9.9</v>
      </c>
      <c r="I72" s="17">
        <v>208.4</v>
      </c>
      <c r="J72" s="17">
        <v>236.7</v>
      </c>
      <c r="K72" s="17">
        <v>445</v>
      </c>
      <c r="L72" s="17"/>
    </row>
    <row r="73" spans="1:12">
      <c r="A73" s="17">
        <v>1984</v>
      </c>
      <c r="B73" s="17">
        <v>0.3</v>
      </c>
      <c r="C73" s="17">
        <v>32.4</v>
      </c>
      <c r="D73" s="17">
        <v>161.9</v>
      </c>
      <c r="E73" s="17">
        <v>27.3</v>
      </c>
      <c r="F73" s="17">
        <v>24.9</v>
      </c>
      <c r="G73" s="17">
        <v>214.1</v>
      </c>
      <c r="H73" s="17">
        <v>7</v>
      </c>
      <c r="I73" s="17">
        <v>253.7</v>
      </c>
      <c r="J73" s="17">
        <v>257.2</v>
      </c>
      <c r="K73" s="17">
        <v>510.9</v>
      </c>
      <c r="L73" s="17"/>
    </row>
    <row r="74" spans="1:12">
      <c r="A74" s="17">
        <v>1985</v>
      </c>
      <c r="B74" s="17">
        <v>0.2</v>
      </c>
      <c r="C74" s="17">
        <v>33.6</v>
      </c>
      <c r="D74" s="17">
        <v>155.6</v>
      </c>
      <c r="E74" s="17">
        <v>30.3</v>
      </c>
      <c r="F74" s="17">
        <v>41.1</v>
      </c>
      <c r="G74" s="17">
        <v>227</v>
      </c>
      <c r="H74" s="17">
        <v>6.9</v>
      </c>
      <c r="I74" s="17">
        <v>267.7</v>
      </c>
      <c r="J74" s="17">
        <v>254.4</v>
      </c>
      <c r="K74" s="17">
        <v>522.1</v>
      </c>
      <c r="L74" s="17"/>
    </row>
    <row r="75" spans="1:12">
      <c r="A75" s="17">
        <v>1986</v>
      </c>
      <c r="B75" s="17">
        <v>0.3</v>
      </c>
      <c r="C75" s="17">
        <v>36.1</v>
      </c>
      <c r="D75" s="17">
        <v>115.1</v>
      </c>
      <c r="E75" s="17">
        <v>34</v>
      </c>
      <c r="F75" s="17">
        <v>12.2</v>
      </c>
      <c r="G75" s="17">
        <v>161.19999999999999</v>
      </c>
      <c r="H75" s="17">
        <v>5</v>
      </c>
      <c r="I75" s="17">
        <v>202.7</v>
      </c>
      <c r="J75" s="17">
        <v>262.5</v>
      </c>
      <c r="K75" s="17">
        <v>465.2</v>
      </c>
      <c r="L75" s="17"/>
    </row>
    <row r="76" spans="1:12">
      <c r="A76" s="17">
        <v>1987</v>
      </c>
      <c r="B76" s="17">
        <v>0.2</v>
      </c>
      <c r="C76" s="17">
        <v>36.4</v>
      </c>
      <c r="D76" s="17">
        <v>144.69999999999999</v>
      </c>
      <c r="E76" s="17">
        <v>40.4</v>
      </c>
      <c r="F76" s="17">
        <v>12.7</v>
      </c>
      <c r="G76" s="17">
        <v>197.8</v>
      </c>
      <c r="H76" s="17">
        <v>3.7</v>
      </c>
      <c r="I76" s="17">
        <v>238.2</v>
      </c>
      <c r="J76" s="17">
        <v>296.89999999999998</v>
      </c>
      <c r="K76" s="17">
        <v>535.1</v>
      </c>
      <c r="L76" s="17"/>
    </row>
    <row r="77" spans="1:12">
      <c r="A77" s="17">
        <v>1988</v>
      </c>
      <c r="B77" s="17">
        <v>0.3</v>
      </c>
      <c r="C77" s="17">
        <v>37.200000000000003</v>
      </c>
      <c r="D77" s="17">
        <v>138.80000000000001</v>
      </c>
      <c r="E77" s="17">
        <v>44.6</v>
      </c>
      <c r="F77" s="17">
        <v>13.1</v>
      </c>
      <c r="G77" s="17">
        <v>196.5</v>
      </c>
      <c r="H77" s="17">
        <v>3.9</v>
      </c>
      <c r="I77" s="17">
        <v>237.9</v>
      </c>
      <c r="J77" s="17">
        <v>328</v>
      </c>
      <c r="K77" s="17">
        <v>565.9</v>
      </c>
      <c r="L77" s="17"/>
    </row>
    <row r="78" spans="1:12">
      <c r="A78" s="17">
        <v>1989</v>
      </c>
      <c r="B78" s="17">
        <v>0.2</v>
      </c>
      <c r="C78" s="17">
        <v>43.1</v>
      </c>
      <c r="D78" s="17">
        <v>179.6</v>
      </c>
      <c r="E78" s="17">
        <v>53.2</v>
      </c>
      <c r="F78" s="17">
        <v>13.1</v>
      </c>
      <c r="G78" s="17">
        <v>245.9</v>
      </c>
      <c r="H78" s="17">
        <v>4.4000000000000004</v>
      </c>
      <c r="I78" s="17">
        <v>293.5</v>
      </c>
      <c r="J78" s="17">
        <v>338</v>
      </c>
      <c r="K78" s="17">
        <v>631.6</v>
      </c>
      <c r="L78" s="17"/>
    </row>
    <row r="79" spans="1:12">
      <c r="A79" s="17">
        <v>1990</v>
      </c>
      <c r="B79" s="17">
        <v>0.3</v>
      </c>
      <c r="C79" s="17">
        <v>43.7</v>
      </c>
      <c r="D79" s="17">
        <v>174.2</v>
      </c>
      <c r="E79" s="17">
        <v>54.8</v>
      </c>
      <c r="F79" s="17">
        <v>8.3000000000000007</v>
      </c>
      <c r="G79" s="17">
        <v>237.2</v>
      </c>
      <c r="H79" s="17">
        <v>6.3</v>
      </c>
      <c r="I79" s="17">
        <v>287.5</v>
      </c>
      <c r="J79" s="17">
        <v>356.1</v>
      </c>
      <c r="K79" s="17">
        <v>643.70000000000005</v>
      </c>
      <c r="L79" s="17"/>
    </row>
    <row r="80" spans="1:12">
      <c r="A80" s="17">
        <v>1991</v>
      </c>
      <c r="B80" s="17">
        <v>0.4</v>
      </c>
      <c r="C80" s="17">
        <v>40</v>
      </c>
      <c r="D80" s="17">
        <v>158.80000000000001</v>
      </c>
      <c r="E80" s="17">
        <v>51.2</v>
      </c>
      <c r="F80" s="17">
        <v>8.5</v>
      </c>
      <c r="G80" s="17">
        <v>218.5</v>
      </c>
      <c r="H80" s="17">
        <v>6.3</v>
      </c>
      <c r="I80" s="17">
        <v>265.3</v>
      </c>
      <c r="J80" s="17">
        <v>348.4</v>
      </c>
      <c r="K80" s="17">
        <v>613.6</v>
      </c>
      <c r="L80" s="17"/>
    </row>
    <row r="81" spans="1:12">
      <c r="A81" s="17">
        <v>1992</v>
      </c>
      <c r="B81" s="17">
        <v>0.3</v>
      </c>
      <c r="C81" s="17">
        <v>48.7</v>
      </c>
      <c r="D81" s="17">
        <v>153.9</v>
      </c>
      <c r="E81" s="17">
        <v>49.5</v>
      </c>
      <c r="F81" s="17">
        <v>6.6</v>
      </c>
      <c r="G81" s="17">
        <v>210.1</v>
      </c>
      <c r="H81" s="17">
        <v>6.1</v>
      </c>
      <c r="I81" s="17">
        <v>265.10000000000002</v>
      </c>
      <c r="J81" s="17">
        <v>389.4</v>
      </c>
      <c r="K81" s="17">
        <v>654.6</v>
      </c>
      <c r="L81" s="17"/>
    </row>
    <row r="82" spans="1:12">
      <c r="A82" s="17">
        <v>1993</v>
      </c>
      <c r="B82" s="17">
        <v>0.2</v>
      </c>
      <c r="C82" s="17">
        <v>49.7</v>
      </c>
      <c r="D82" s="17">
        <v>141.5</v>
      </c>
      <c r="E82" s="17">
        <v>56.4</v>
      </c>
      <c r="F82" s="17">
        <v>9.3000000000000007</v>
      </c>
      <c r="G82" s="17">
        <v>207.2</v>
      </c>
      <c r="H82" s="17">
        <v>6.2</v>
      </c>
      <c r="I82" s="17">
        <v>263.3</v>
      </c>
      <c r="J82" s="17">
        <v>421</v>
      </c>
      <c r="K82" s="17">
        <v>684.3</v>
      </c>
      <c r="L82" s="17"/>
    </row>
    <row r="83" spans="1:12">
      <c r="A83" s="17">
        <v>1994</v>
      </c>
      <c r="B83" s="17">
        <v>0.1</v>
      </c>
      <c r="C83" s="17">
        <v>52.3</v>
      </c>
      <c r="D83" s="17">
        <v>141.1</v>
      </c>
      <c r="E83" s="17">
        <v>58.1</v>
      </c>
      <c r="F83" s="17">
        <v>8.1999999999999993</v>
      </c>
      <c r="G83" s="17">
        <v>207.5</v>
      </c>
      <c r="H83" s="17">
        <v>5.7</v>
      </c>
      <c r="I83" s="17">
        <v>265.60000000000002</v>
      </c>
      <c r="J83" s="17">
        <v>442.7</v>
      </c>
      <c r="K83" s="17">
        <v>708.4</v>
      </c>
      <c r="L83" s="17"/>
    </row>
    <row r="84" spans="1:12">
      <c r="A84" s="17">
        <v>1995</v>
      </c>
      <c r="B84" s="17">
        <v>0.1</v>
      </c>
      <c r="C84" s="17">
        <v>46.6</v>
      </c>
      <c r="D84" s="17">
        <v>145.5</v>
      </c>
      <c r="E84" s="17">
        <v>62.6</v>
      </c>
      <c r="F84" s="17">
        <v>8.3000000000000007</v>
      </c>
      <c r="G84" s="17">
        <v>216.5</v>
      </c>
      <c r="H84" s="17">
        <v>5.6</v>
      </c>
      <c r="I84" s="17">
        <v>268.8</v>
      </c>
      <c r="J84" s="17">
        <v>454.2</v>
      </c>
      <c r="K84" s="17">
        <v>723.1</v>
      </c>
      <c r="L84" s="17"/>
    </row>
    <row r="85" spans="1:12">
      <c r="A85" s="17">
        <v>1996</v>
      </c>
      <c r="B85" s="17">
        <v>0.1</v>
      </c>
      <c r="C85" s="17">
        <v>51.9</v>
      </c>
      <c r="D85" s="17">
        <v>183.3</v>
      </c>
      <c r="E85" s="17">
        <v>76</v>
      </c>
      <c r="F85" s="17">
        <v>15.2</v>
      </c>
      <c r="G85" s="17">
        <v>274.39999999999998</v>
      </c>
      <c r="H85" s="17">
        <v>6.7</v>
      </c>
      <c r="I85" s="17">
        <v>333</v>
      </c>
      <c r="J85" s="17">
        <v>460.9</v>
      </c>
      <c r="K85" s="17">
        <v>793.9</v>
      </c>
      <c r="L85" s="17"/>
    </row>
    <row r="86" spans="1:12">
      <c r="A86" s="17">
        <v>1997</v>
      </c>
      <c r="B86" s="17">
        <v>0.1</v>
      </c>
      <c r="C86" s="17">
        <v>58.8</v>
      </c>
      <c r="D86" s="17">
        <v>183.4</v>
      </c>
      <c r="E86" s="17">
        <v>67.400000000000006</v>
      </c>
      <c r="F86" s="17">
        <v>14.6</v>
      </c>
      <c r="G86" s="17">
        <v>265.5</v>
      </c>
      <c r="H86" s="17">
        <v>4.8</v>
      </c>
      <c r="I86" s="17">
        <v>329.2</v>
      </c>
      <c r="J86" s="17">
        <v>462.1</v>
      </c>
      <c r="K86" s="17">
        <v>791.4</v>
      </c>
      <c r="L86" s="17"/>
    </row>
    <row r="87" spans="1:12">
      <c r="A87" s="17">
        <v>1998</v>
      </c>
      <c r="B87" s="17" t="s">
        <v>265</v>
      </c>
      <c r="C87" s="17">
        <v>50.9</v>
      </c>
      <c r="D87" s="17">
        <v>142.9</v>
      </c>
      <c r="E87" s="17">
        <v>68.099999999999994</v>
      </c>
      <c r="F87" s="17">
        <v>15.7</v>
      </c>
      <c r="G87" s="17">
        <v>226.7</v>
      </c>
      <c r="H87" s="17">
        <v>3.7</v>
      </c>
      <c r="I87" s="17">
        <v>281.39999999999998</v>
      </c>
      <c r="J87" s="17">
        <v>472.6</v>
      </c>
      <c r="K87" s="17">
        <v>753.9</v>
      </c>
      <c r="L87" s="17"/>
    </row>
    <row r="88" spans="1:12">
      <c r="A88" s="17">
        <v>1999</v>
      </c>
      <c r="B88" s="17" t="s">
        <v>265</v>
      </c>
      <c r="C88" s="17">
        <v>50.7</v>
      </c>
      <c r="D88" s="17">
        <v>146.5</v>
      </c>
      <c r="E88" s="17">
        <v>70.7</v>
      </c>
      <c r="F88" s="17">
        <v>14.2</v>
      </c>
      <c r="G88" s="17">
        <v>231.4</v>
      </c>
      <c r="H88" s="17">
        <v>3.9</v>
      </c>
      <c r="I88" s="17">
        <v>286.10000000000002</v>
      </c>
      <c r="J88" s="17">
        <v>500</v>
      </c>
      <c r="K88" s="17">
        <v>786.1</v>
      </c>
      <c r="L88" s="17"/>
    </row>
    <row r="89" spans="1:12">
      <c r="A89" s="17">
        <v>2000</v>
      </c>
      <c r="B89" s="17" t="s">
        <v>265</v>
      </c>
      <c r="C89" s="17">
        <v>73.2</v>
      </c>
      <c r="D89" s="17">
        <v>246.2</v>
      </c>
      <c r="E89" s="17">
        <v>81.5</v>
      </c>
      <c r="F89" s="17">
        <v>24.7</v>
      </c>
      <c r="G89" s="17">
        <v>352.4</v>
      </c>
      <c r="H89" s="17">
        <v>6.3</v>
      </c>
      <c r="I89" s="17">
        <v>432</v>
      </c>
      <c r="J89" s="17">
        <v>480.8</v>
      </c>
      <c r="K89" s="17">
        <v>912.9</v>
      </c>
      <c r="L89" s="17"/>
    </row>
    <row r="90" spans="1:12">
      <c r="A90" s="17">
        <v>2001</v>
      </c>
      <c r="B90" s="17" t="s">
        <v>265</v>
      </c>
      <c r="C90" s="17">
        <v>86.9</v>
      </c>
      <c r="D90" s="17">
        <v>238.6</v>
      </c>
      <c r="E90" s="17">
        <v>86.7</v>
      </c>
      <c r="F90" s="17">
        <v>18.3</v>
      </c>
      <c r="G90" s="17">
        <v>343.6</v>
      </c>
      <c r="H90" s="17">
        <v>4.9000000000000004</v>
      </c>
      <c r="I90" s="17">
        <v>435.4</v>
      </c>
      <c r="J90" s="17">
        <v>473.4</v>
      </c>
      <c r="K90" s="17">
        <v>908.8</v>
      </c>
      <c r="L90" s="17"/>
    </row>
    <row r="91" spans="1:12">
      <c r="A91" s="17">
        <v>2002</v>
      </c>
      <c r="B91" s="17" t="s">
        <v>265</v>
      </c>
      <c r="C91" s="17">
        <v>69.8</v>
      </c>
      <c r="D91" s="17">
        <v>195.7</v>
      </c>
      <c r="E91" s="17">
        <v>81.099999999999994</v>
      </c>
      <c r="F91" s="17">
        <v>13.7</v>
      </c>
      <c r="G91" s="17">
        <v>290.39999999999998</v>
      </c>
      <c r="H91" s="17">
        <v>4.5</v>
      </c>
      <c r="I91" s="17">
        <v>364.7</v>
      </c>
      <c r="J91" s="17">
        <v>476</v>
      </c>
      <c r="K91" s="17">
        <v>840.8</v>
      </c>
      <c r="L91" s="17"/>
    </row>
    <row r="92" spans="1:12">
      <c r="A92" s="17">
        <v>2003</v>
      </c>
      <c r="B92" s="17" t="s">
        <v>265</v>
      </c>
      <c r="C92" s="17">
        <v>90.8</v>
      </c>
      <c r="D92" s="17">
        <v>281.7</v>
      </c>
      <c r="E92" s="17">
        <v>120.2</v>
      </c>
      <c r="F92" s="17">
        <v>20.8</v>
      </c>
      <c r="G92" s="17">
        <v>422.7</v>
      </c>
      <c r="H92" s="17">
        <v>5.7</v>
      </c>
      <c r="I92" s="17">
        <v>519.29999999999995</v>
      </c>
      <c r="J92" s="17">
        <v>509.4</v>
      </c>
      <c r="K92" s="21">
        <v>1028.7</v>
      </c>
      <c r="L92" s="17"/>
    </row>
    <row r="93" spans="1:12">
      <c r="A93" s="17">
        <v>2004</v>
      </c>
      <c r="B93" s="17" t="s">
        <v>265</v>
      </c>
      <c r="C93" s="17">
        <v>102.9</v>
      </c>
      <c r="D93" s="17">
        <v>335.5</v>
      </c>
      <c r="E93" s="17">
        <v>132.1</v>
      </c>
      <c r="F93" s="17">
        <v>31.4</v>
      </c>
      <c r="G93" s="17">
        <v>499</v>
      </c>
      <c r="H93" s="17">
        <v>6.6</v>
      </c>
      <c r="I93" s="17">
        <v>608.6</v>
      </c>
      <c r="J93" s="17">
        <v>534.9</v>
      </c>
      <c r="K93" s="21">
        <v>1143.5</v>
      </c>
      <c r="L93" s="17"/>
    </row>
    <row r="94" spans="1:12">
      <c r="A94" s="17">
        <v>2005</v>
      </c>
      <c r="B94" s="17" t="s">
        <v>265</v>
      </c>
      <c r="C94" s="17">
        <v>116.7</v>
      </c>
      <c r="D94" s="17">
        <v>397.1</v>
      </c>
      <c r="E94" s="17">
        <v>139.4</v>
      </c>
      <c r="F94" s="17">
        <v>45.4</v>
      </c>
      <c r="G94" s="17">
        <v>581.9</v>
      </c>
      <c r="H94" s="17">
        <v>11</v>
      </c>
      <c r="I94" s="17">
        <v>709.8</v>
      </c>
      <c r="J94" s="17">
        <v>607.20000000000005</v>
      </c>
      <c r="K94" s="21">
        <v>1316.9</v>
      </c>
      <c r="L94" s="17"/>
    </row>
    <row r="95" spans="1:12">
      <c r="A95" s="17">
        <v>2006</v>
      </c>
      <c r="B95" s="17">
        <v>0.1</v>
      </c>
      <c r="C95" s="17">
        <v>110</v>
      </c>
      <c r="D95" s="17">
        <v>406.3</v>
      </c>
      <c r="E95" s="17">
        <v>147.4</v>
      </c>
      <c r="F95" s="17">
        <v>41.8</v>
      </c>
      <c r="G95" s="17">
        <v>595.6</v>
      </c>
      <c r="H95" s="17">
        <v>11.3</v>
      </c>
      <c r="I95" s="17">
        <v>716.9</v>
      </c>
      <c r="J95" s="17">
        <v>646.1</v>
      </c>
      <c r="K95" s="21">
        <v>1363</v>
      </c>
      <c r="L95" s="17"/>
    </row>
    <row r="96" spans="1:12">
      <c r="A96" s="17">
        <v>2007</v>
      </c>
      <c r="B96" s="17" t="s">
        <v>265</v>
      </c>
      <c r="C96" s="17">
        <v>123.5</v>
      </c>
      <c r="D96" s="17">
        <v>433.2</v>
      </c>
      <c r="E96" s="17">
        <v>198.7</v>
      </c>
      <c r="F96" s="17">
        <v>35.799999999999997</v>
      </c>
      <c r="G96" s="17">
        <v>667.7</v>
      </c>
      <c r="H96" s="17">
        <v>13.8</v>
      </c>
      <c r="I96" s="17">
        <v>805</v>
      </c>
      <c r="J96" s="17">
        <v>668.5</v>
      </c>
      <c r="K96" s="21">
        <v>1473.5</v>
      </c>
      <c r="L96" s="17"/>
    </row>
    <row r="97" spans="1:12">
      <c r="A97" s="17">
        <v>2008</v>
      </c>
      <c r="B97" s="17"/>
      <c r="C97" s="17">
        <v>116</v>
      </c>
      <c r="D97" s="17">
        <v>532.6</v>
      </c>
      <c r="E97" s="17">
        <v>274.39999999999998</v>
      </c>
      <c r="F97" s="17">
        <v>20.3</v>
      </c>
      <c r="G97" s="17">
        <v>827.4</v>
      </c>
      <c r="H97" s="17">
        <v>19</v>
      </c>
      <c r="I97" s="17">
        <v>962.4</v>
      </c>
      <c r="J97" s="17">
        <v>689.2</v>
      </c>
      <c r="K97" s="21">
        <v>1651.5</v>
      </c>
      <c r="L97" s="17"/>
    </row>
    <row r="98" spans="1:12">
      <c r="A98" s="17">
        <v>2009</v>
      </c>
      <c r="B98" s="17"/>
      <c r="C98" s="17">
        <v>110.6</v>
      </c>
      <c r="D98" s="17">
        <v>338.5</v>
      </c>
      <c r="E98" s="17">
        <v>258.2</v>
      </c>
      <c r="F98" s="17">
        <v>21.8</v>
      </c>
      <c r="G98" s="17">
        <v>618.6</v>
      </c>
      <c r="H98" s="17">
        <v>32.299999999999997</v>
      </c>
      <c r="I98" s="17">
        <v>761.4</v>
      </c>
      <c r="J98" s="17">
        <v>724.7</v>
      </c>
      <c r="K98" s="21">
        <v>1486.1</v>
      </c>
      <c r="L98" s="17"/>
    </row>
    <row r="99" spans="1:12">
      <c r="A99" s="17">
        <v>2010</v>
      </c>
      <c r="B99" s="17"/>
      <c r="C99" s="17">
        <v>97.4</v>
      </c>
      <c r="D99" s="17">
        <v>341.6</v>
      </c>
      <c r="E99" s="17">
        <v>233.2</v>
      </c>
      <c r="F99" s="17">
        <v>21.9</v>
      </c>
      <c r="G99" s="17">
        <v>596.70000000000005</v>
      </c>
      <c r="H99" s="17">
        <v>40.9</v>
      </c>
      <c r="I99" s="17">
        <v>735</v>
      </c>
      <c r="J99" s="17">
        <v>732</v>
      </c>
      <c r="K99" s="21">
        <v>1467</v>
      </c>
      <c r="L99" s="17"/>
    </row>
    <row r="100" spans="1:12">
      <c r="A100" s="17">
        <v>2011</v>
      </c>
      <c r="B100" s="17"/>
      <c r="C100" s="17">
        <v>102</v>
      </c>
      <c r="D100" s="17">
        <v>447.6</v>
      </c>
      <c r="E100" s="17">
        <v>271.89999999999998</v>
      </c>
      <c r="F100" s="17">
        <v>18.399999999999999</v>
      </c>
      <c r="G100" s="17">
        <v>737.9</v>
      </c>
      <c r="H100" s="17">
        <v>47.6</v>
      </c>
      <c r="I100" s="17">
        <v>887.6</v>
      </c>
      <c r="J100" s="17">
        <v>735.8</v>
      </c>
      <c r="K100" s="21">
        <v>1623.4</v>
      </c>
      <c r="L100" s="17"/>
    </row>
    <row r="101" spans="1:12">
      <c r="A101" s="17">
        <v>2012</v>
      </c>
      <c r="B101" s="17"/>
      <c r="C101" s="17">
        <v>88.2</v>
      </c>
      <c r="D101" s="17">
        <v>376.6</v>
      </c>
      <c r="E101" s="17">
        <v>265.8</v>
      </c>
      <c r="F101" s="17">
        <v>7.3</v>
      </c>
      <c r="G101" s="17">
        <v>649.6</v>
      </c>
      <c r="H101" s="17">
        <v>44.3</v>
      </c>
      <c r="I101" s="17">
        <v>782.2</v>
      </c>
      <c r="J101" s="17">
        <v>713.4</v>
      </c>
      <c r="K101" s="21">
        <v>1495.6</v>
      </c>
      <c r="L101" s="17"/>
    </row>
    <row r="102" spans="1:12">
      <c r="A102" s="17">
        <v>2013</v>
      </c>
      <c r="B102" s="17"/>
      <c r="C102" s="17">
        <v>99.4</v>
      </c>
      <c r="D102" s="17">
        <v>457.2</v>
      </c>
      <c r="E102" s="17">
        <v>289.89999999999998</v>
      </c>
      <c r="F102" s="17">
        <v>9</v>
      </c>
      <c r="G102" s="17">
        <v>756.1</v>
      </c>
      <c r="H102" s="17">
        <v>56.6</v>
      </c>
      <c r="I102" s="17">
        <v>912.2</v>
      </c>
      <c r="J102" s="17">
        <v>743.6</v>
      </c>
      <c r="K102" s="21">
        <v>1655.8</v>
      </c>
      <c r="L102" s="17"/>
    </row>
    <row r="103" spans="1:12">
      <c r="A103" s="17">
        <v>2014</v>
      </c>
      <c r="B103" s="17"/>
      <c r="C103" s="17">
        <v>126.2</v>
      </c>
      <c r="D103" s="17">
        <v>518.20000000000005</v>
      </c>
      <c r="E103" s="17">
        <v>411.9</v>
      </c>
      <c r="F103" s="17">
        <v>13.1</v>
      </c>
      <c r="G103" s="17">
        <v>943.3</v>
      </c>
      <c r="H103" s="17">
        <v>55.9</v>
      </c>
      <c r="I103" s="21">
        <v>1125.3</v>
      </c>
      <c r="J103" s="17">
        <v>790.7</v>
      </c>
      <c r="K103" s="21">
        <v>1916</v>
      </c>
      <c r="L103" s="17"/>
    </row>
    <row r="104" spans="1:12">
      <c r="A104" s="17">
        <v>2015</v>
      </c>
      <c r="B104" s="17"/>
      <c r="C104" s="17">
        <v>126.9</v>
      </c>
      <c r="D104" s="17">
        <v>373.3</v>
      </c>
      <c r="E104" s="17">
        <v>327</v>
      </c>
      <c r="F104" s="17">
        <v>5.9</v>
      </c>
      <c r="G104" s="17">
        <v>706.3</v>
      </c>
      <c r="H104" s="17">
        <v>56.6</v>
      </c>
      <c r="I104" s="17">
        <v>889.7</v>
      </c>
      <c r="J104" s="17">
        <v>837.5</v>
      </c>
      <c r="K104" s="21">
        <v>1727.3</v>
      </c>
      <c r="L104" s="17"/>
    </row>
    <row r="105" spans="1:12">
      <c r="A105" s="17">
        <v>2016</v>
      </c>
      <c r="B105" s="17"/>
      <c r="C105" s="17">
        <v>97.8</v>
      </c>
      <c r="D105" s="17">
        <v>304.7</v>
      </c>
      <c r="E105" s="17">
        <v>294.3</v>
      </c>
      <c r="F105" s="17">
        <v>7.5</v>
      </c>
      <c r="G105" s="17">
        <v>606.5</v>
      </c>
      <c r="H105" s="17">
        <v>35.299999999999997</v>
      </c>
      <c r="I105" s="17">
        <v>739.6</v>
      </c>
      <c r="J105" s="17">
        <v>815.8</v>
      </c>
      <c r="K105" s="21">
        <v>1555.4</v>
      </c>
      <c r="L105" s="17"/>
    </row>
    <row r="106" spans="1:12">
      <c r="A106" s="17">
        <v>2017</v>
      </c>
      <c r="B106" s="17"/>
      <c r="C106" s="17">
        <v>106.7</v>
      </c>
      <c r="D106" s="17">
        <v>401.4</v>
      </c>
      <c r="E106" s="17">
        <v>301.10000000000002</v>
      </c>
      <c r="F106" s="17">
        <v>6.9</v>
      </c>
      <c r="G106" s="17">
        <v>709.4</v>
      </c>
      <c r="H106" s="17">
        <v>43.6</v>
      </c>
      <c r="I106" s="17">
        <v>859.6</v>
      </c>
      <c r="J106" s="17">
        <v>853</v>
      </c>
      <c r="K106" s="21">
        <v>1712.6</v>
      </c>
      <c r="L106" s="17"/>
    </row>
    <row r="107" spans="1:12">
      <c r="A107" s="17">
        <v>2018</v>
      </c>
      <c r="B107" s="17"/>
      <c r="C107" s="17">
        <v>124.9</v>
      </c>
      <c r="D107" s="17">
        <v>477.1</v>
      </c>
      <c r="E107" s="17">
        <v>343.9</v>
      </c>
      <c r="F107" s="17">
        <v>10.1</v>
      </c>
      <c r="G107" s="17">
        <v>831.2</v>
      </c>
      <c r="H107" s="17">
        <v>54.4</v>
      </c>
      <c r="I107" s="21">
        <v>1010.4</v>
      </c>
      <c r="J107" s="17">
        <v>913.6</v>
      </c>
      <c r="K107" s="21">
        <v>1924</v>
      </c>
      <c r="L107" s="17"/>
    </row>
    <row r="108" spans="1:12">
      <c r="A108" s="17">
        <v>2019</v>
      </c>
      <c r="B108" s="17"/>
      <c r="C108" s="17">
        <v>126.5</v>
      </c>
      <c r="D108" s="17">
        <v>439.1</v>
      </c>
      <c r="E108" s="17">
        <v>307.39999999999998</v>
      </c>
      <c r="F108" s="17">
        <v>12.3</v>
      </c>
      <c r="G108" s="17">
        <v>758.8</v>
      </c>
      <c r="H108" s="17">
        <v>55.9</v>
      </c>
      <c r="I108" s="17">
        <v>941.2</v>
      </c>
      <c r="J108" s="17">
        <v>903.6</v>
      </c>
      <c r="K108" s="21">
        <v>1844.7</v>
      </c>
      <c r="L108" s="17"/>
    </row>
    <row r="109" spans="1:12">
      <c r="A109" s="17">
        <v>2020</v>
      </c>
      <c r="B109" s="17"/>
      <c r="C109" s="17">
        <v>108.5</v>
      </c>
      <c r="D109" s="17">
        <v>351</v>
      </c>
      <c r="E109" s="17">
        <v>256.2</v>
      </c>
      <c r="F109" s="17">
        <v>8.5</v>
      </c>
      <c r="G109" s="17">
        <v>615.70000000000005</v>
      </c>
      <c r="H109" s="17">
        <v>36</v>
      </c>
      <c r="I109" s="17">
        <v>760.2</v>
      </c>
      <c r="J109" s="17">
        <v>912</v>
      </c>
      <c r="K109" s="21">
        <v>1672.2</v>
      </c>
      <c r="L109" s="17" t="s">
        <v>257</v>
      </c>
    </row>
    <row r="110" spans="1:12">
      <c r="A110" s="22">
        <v>2021</v>
      </c>
      <c r="B110" s="22"/>
      <c r="C110" s="22">
        <v>121.3</v>
      </c>
      <c r="D110" s="22">
        <v>350.3</v>
      </c>
      <c r="E110" s="22">
        <v>297.8</v>
      </c>
      <c r="F110" s="22">
        <v>9.5</v>
      </c>
      <c r="G110" s="22">
        <v>657.5</v>
      </c>
      <c r="H110" s="22">
        <v>42.3</v>
      </c>
      <c r="I110" s="22">
        <v>821.1</v>
      </c>
      <c r="J110" s="22">
        <v>959.2</v>
      </c>
      <c r="K110" s="23">
        <v>1780.4</v>
      </c>
      <c r="L110" s="24"/>
    </row>
  </sheetData>
  <mergeCells count="10">
    <mergeCell ref="B5:L5"/>
    <mergeCell ref="B58:L58"/>
    <mergeCell ref="A2:A5"/>
    <mergeCell ref="B2:I2"/>
    <mergeCell ref="J2:J4"/>
    <mergeCell ref="K2:L4"/>
    <mergeCell ref="B3:B4"/>
    <mergeCell ref="C3:C4"/>
    <mergeCell ref="D3:G3"/>
    <mergeCell ref="I3:I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A815-238B-49DC-83E9-E4E5407716E7}">
  <dimension ref="A1:L110"/>
  <sheetViews>
    <sheetView workbookViewId="0"/>
  </sheetViews>
  <sheetFormatPr defaultRowHeight="15"/>
  <sheetData>
    <row r="1" spans="1:12" ht="21">
      <c r="A1" s="13" t="s">
        <v>276</v>
      </c>
    </row>
    <row r="2" spans="1:12">
      <c r="A2" s="103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03" t="s">
        <v>245</v>
      </c>
      <c r="K2" s="108" t="s">
        <v>246</v>
      </c>
      <c r="L2" s="109"/>
    </row>
    <row r="3" spans="1:12">
      <c r="A3" s="104"/>
      <c r="B3" s="103" t="s">
        <v>247</v>
      </c>
      <c r="C3" s="103" t="s">
        <v>248</v>
      </c>
      <c r="D3" s="106" t="s">
        <v>249</v>
      </c>
      <c r="E3" s="107"/>
      <c r="F3" s="107"/>
      <c r="G3" s="114"/>
      <c r="H3" s="47" t="s">
        <v>250</v>
      </c>
      <c r="I3" s="108" t="s">
        <v>251</v>
      </c>
      <c r="J3" s="104"/>
      <c r="K3" s="110"/>
      <c r="L3" s="111"/>
    </row>
    <row r="4" spans="1:12" ht="15" customHeight="1">
      <c r="A4" s="104"/>
      <c r="B4" s="105"/>
      <c r="C4" s="105"/>
      <c r="D4" s="15" t="s">
        <v>236</v>
      </c>
      <c r="E4" s="15" t="s">
        <v>252</v>
      </c>
      <c r="F4" s="15" t="s">
        <v>253</v>
      </c>
      <c r="G4" s="15" t="s">
        <v>237</v>
      </c>
      <c r="H4" s="25" t="s">
        <v>254</v>
      </c>
      <c r="I4" s="112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0.95</v>
      </c>
      <c r="C6" s="16">
        <v>1.33</v>
      </c>
      <c r="D6" s="16">
        <v>1.4</v>
      </c>
      <c r="E6" s="16">
        <v>3</v>
      </c>
      <c r="F6" s="16">
        <v>2.4700000000000002</v>
      </c>
      <c r="G6" s="16">
        <v>1.56</v>
      </c>
      <c r="H6" s="16">
        <v>0.82</v>
      </c>
      <c r="I6" s="16">
        <v>1.44</v>
      </c>
      <c r="J6" s="16">
        <v>3.12</v>
      </c>
      <c r="K6" s="16">
        <v>2.09</v>
      </c>
      <c r="L6" s="16"/>
    </row>
    <row r="7" spans="1:12">
      <c r="A7" s="17">
        <v>1971</v>
      </c>
      <c r="B7" s="17">
        <v>1.05</v>
      </c>
      <c r="C7" s="17">
        <v>1.36</v>
      </c>
      <c r="D7" s="17">
        <v>1.48</v>
      </c>
      <c r="E7" s="17">
        <v>3.02</v>
      </c>
      <c r="F7" s="17">
        <v>2.64</v>
      </c>
      <c r="G7" s="17">
        <v>1.64</v>
      </c>
      <c r="H7" s="17">
        <v>0.86</v>
      </c>
      <c r="I7" s="17">
        <v>1.49</v>
      </c>
      <c r="J7" s="17">
        <v>3.15</v>
      </c>
      <c r="K7" s="17">
        <v>2.15</v>
      </c>
      <c r="L7" s="17"/>
    </row>
    <row r="8" spans="1:12">
      <c r="A8" s="17">
        <v>1972</v>
      </c>
      <c r="B8" s="17">
        <v>1.1499999999999999</v>
      </c>
      <c r="C8" s="17">
        <v>1.39</v>
      </c>
      <c r="D8" s="17">
        <v>1.49</v>
      </c>
      <c r="E8" s="17">
        <v>3.02</v>
      </c>
      <c r="F8" s="17">
        <v>2.78</v>
      </c>
      <c r="G8" s="17">
        <v>1.62</v>
      </c>
      <c r="H8" s="17">
        <v>0.87</v>
      </c>
      <c r="I8" s="17">
        <v>1.48</v>
      </c>
      <c r="J8" s="17">
        <v>3.25</v>
      </c>
      <c r="K8" s="17">
        <v>2.2400000000000002</v>
      </c>
      <c r="L8" s="17"/>
    </row>
    <row r="9" spans="1:12">
      <c r="A9" s="17">
        <v>1973</v>
      </c>
      <c r="B9" s="17">
        <v>1.1499999999999999</v>
      </c>
      <c r="C9" s="17">
        <v>1.48</v>
      </c>
      <c r="D9" s="17">
        <v>1.71</v>
      </c>
      <c r="E9" s="17">
        <v>4.58</v>
      </c>
      <c r="F9" s="17">
        <v>2.99</v>
      </c>
      <c r="G9" s="17">
        <v>1.92</v>
      </c>
      <c r="H9" s="17">
        <v>1</v>
      </c>
      <c r="I9" s="17">
        <v>1.68</v>
      </c>
      <c r="J9" s="17">
        <v>3.36</v>
      </c>
      <c r="K9" s="17">
        <v>2.4300000000000002</v>
      </c>
      <c r="L9" s="17"/>
    </row>
    <row r="10" spans="1:12">
      <c r="A10" s="17">
        <v>1974</v>
      </c>
      <c r="B10" s="17">
        <v>1.39</v>
      </c>
      <c r="C10" s="17">
        <v>1.69</v>
      </c>
      <c r="D10" s="17">
        <v>2.63</v>
      </c>
      <c r="E10" s="17">
        <v>4.0599999999999996</v>
      </c>
      <c r="F10" s="17">
        <v>3.47</v>
      </c>
      <c r="G10" s="17">
        <v>2.77</v>
      </c>
      <c r="H10" s="17">
        <v>1.54</v>
      </c>
      <c r="I10" s="17">
        <v>2.17</v>
      </c>
      <c r="J10" s="17">
        <v>3.58</v>
      </c>
      <c r="K10" s="17">
        <v>2.85</v>
      </c>
      <c r="L10" s="17"/>
    </row>
    <row r="11" spans="1:12">
      <c r="A11" s="17">
        <v>1975</v>
      </c>
      <c r="B11" s="17">
        <v>1.1399999999999999</v>
      </c>
      <c r="C11" s="17">
        <v>2.1800000000000002</v>
      </c>
      <c r="D11" s="17">
        <v>2.8</v>
      </c>
      <c r="E11" s="17">
        <v>5.73</v>
      </c>
      <c r="F11" s="17">
        <v>3.61</v>
      </c>
      <c r="G11" s="17">
        <v>2.97</v>
      </c>
      <c r="H11" s="17">
        <v>1.62</v>
      </c>
      <c r="I11" s="17">
        <v>2.5</v>
      </c>
      <c r="J11" s="17">
        <v>3.94</v>
      </c>
      <c r="K11" s="17">
        <v>3.2</v>
      </c>
      <c r="L11" s="17"/>
    </row>
    <row r="12" spans="1:12">
      <c r="A12" s="17">
        <v>1976</v>
      </c>
      <c r="B12" s="17">
        <v>1.9</v>
      </c>
      <c r="C12" s="17">
        <v>2.59</v>
      </c>
      <c r="D12" s="17">
        <v>3.11</v>
      </c>
      <c r="E12" s="17">
        <v>4.17</v>
      </c>
      <c r="F12" s="17">
        <v>4.03</v>
      </c>
      <c r="G12" s="17">
        <v>3.2</v>
      </c>
      <c r="H12" s="17">
        <v>1.74</v>
      </c>
      <c r="I12" s="17">
        <v>2.83</v>
      </c>
      <c r="J12" s="17">
        <v>4.01</v>
      </c>
      <c r="K12" s="17">
        <v>3.42</v>
      </c>
      <c r="L12" s="17"/>
    </row>
    <row r="13" spans="1:12">
      <c r="A13" s="17">
        <v>1977</v>
      </c>
      <c r="B13" s="17">
        <v>1.36</v>
      </c>
      <c r="C13" s="17">
        <v>2.99</v>
      </c>
      <c r="D13" s="17">
        <v>3.34</v>
      </c>
      <c r="E13" s="17">
        <v>5.93</v>
      </c>
      <c r="F13" s="17">
        <v>4.3099999999999996</v>
      </c>
      <c r="G13" s="17">
        <v>3.51</v>
      </c>
      <c r="H13" s="17">
        <v>1.96</v>
      </c>
      <c r="I13" s="17">
        <v>3.17</v>
      </c>
      <c r="J13" s="17">
        <v>4.3499999999999996</v>
      </c>
      <c r="K13" s="17">
        <v>3.75</v>
      </c>
      <c r="L13" s="17"/>
    </row>
    <row r="14" spans="1:12">
      <c r="A14" s="17">
        <v>1978</v>
      </c>
      <c r="B14" s="17">
        <v>2.5499999999999998</v>
      </c>
      <c r="C14" s="17">
        <v>3.32</v>
      </c>
      <c r="D14" s="17">
        <v>3.5</v>
      </c>
      <c r="E14" s="17">
        <v>6.21</v>
      </c>
      <c r="F14" s="17">
        <v>4.54</v>
      </c>
      <c r="G14" s="17">
        <v>3.71</v>
      </c>
      <c r="H14" s="17">
        <v>2.08</v>
      </c>
      <c r="I14" s="17">
        <v>3.43</v>
      </c>
      <c r="J14" s="17">
        <v>4.47</v>
      </c>
      <c r="K14" s="17">
        <v>3.97</v>
      </c>
      <c r="L14" s="17"/>
    </row>
    <row r="15" spans="1:12">
      <c r="A15" s="17">
        <v>1979</v>
      </c>
      <c r="B15" s="17">
        <v>4</v>
      </c>
      <c r="C15" s="17">
        <v>3.77</v>
      </c>
      <c r="D15" s="17">
        <v>5.03</v>
      </c>
      <c r="E15" s="17">
        <v>7.53</v>
      </c>
      <c r="F15" s="17">
        <v>6.49</v>
      </c>
      <c r="G15" s="17">
        <v>5.22</v>
      </c>
      <c r="H15" s="17">
        <v>2.98</v>
      </c>
      <c r="I15" s="17">
        <v>4.34</v>
      </c>
      <c r="J15" s="17">
        <v>4.79</v>
      </c>
      <c r="K15" s="17">
        <v>4.58</v>
      </c>
      <c r="L15" s="17"/>
    </row>
    <row r="16" spans="1:12">
      <c r="A16" s="17">
        <v>1980</v>
      </c>
      <c r="B16" s="17">
        <v>4.26</v>
      </c>
      <c r="C16" s="17">
        <v>5.05</v>
      </c>
      <c r="D16" s="17">
        <v>7.27</v>
      </c>
      <c r="E16" s="17">
        <v>8.1199999999999992</v>
      </c>
      <c r="F16" s="17">
        <v>9.8000000000000007</v>
      </c>
      <c r="G16" s="17">
        <v>7.39</v>
      </c>
      <c r="H16" s="17">
        <v>4.1500000000000004</v>
      </c>
      <c r="I16" s="17">
        <v>5.91</v>
      </c>
      <c r="J16" s="17">
        <v>5.56</v>
      </c>
      <c r="K16" s="17">
        <v>5.7</v>
      </c>
      <c r="L16" s="17"/>
    </row>
    <row r="17" spans="1:12">
      <c r="A17" s="17">
        <v>1981</v>
      </c>
      <c r="B17" s="17">
        <v>4.5599999999999996</v>
      </c>
      <c r="C17" s="17">
        <v>5.73</v>
      </c>
      <c r="D17" s="17">
        <v>8.4</v>
      </c>
      <c r="E17" s="17">
        <v>10.59</v>
      </c>
      <c r="F17" s="17">
        <v>11.52</v>
      </c>
      <c r="G17" s="17">
        <v>9.0399999999999991</v>
      </c>
      <c r="H17" s="17">
        <v>5.0999999999999996</v>
      </c>
      <c r="I17" s="17">
        <v>7.05</v>
      </c>
      <c r="J17" s="17">
        <v>6.73</v>
      </c>
      <c r="K17" s="17">
        <v>6.85</v>
      </c>
      <c r="L17" s="17"/>
    </row>
    <row r="18" spans="1:12">
      <c r="A18" s="17">
        <v>1982</v>
      </c>
      <c r="B18" s="17">
        <v>4.8099999999999996</v>
      </c>
      <c r="C18" s="17">
        <v>6.52</v>
      </c>
      <c r="D18" s="17">
        <v>8.48</v>
      </c>
      <c r="E18" s="17">
        <v>9.61</v>
      </c>
      <c r="F18" s="17">
        <v>11.43</v>
      </c>
      <c r="G18" s="17">
        <v>8.66</v>
      </c>
      <c r="H18" s="17">
        <v>4.95</v>
      </c>
      <c r="I18" s="17">
        <v>7.23</v>
      </c>
      <c r="J18" s="17">
        <v>8.19</v>
      </c>
      <c r="K18" s="17">
        <v>7.84</v>
      </c>
      <c r="L18" s="17"/>
    </row>
    <row r="19" spans="1:12">
      <c r="A19" s="17">
        <v>1983</v>
      </c>
      <c r="B19" s="17">
        <v>3.75</v>
      </c>
      <c r="C19" s="17">
        <v>6.59</v>
      </c>
      <c r="D19" s="17">
        <v>8.3699999999999992</v>
      </c>
      <c r="E19" s="17">
        <v>10.32</v>
      </c>
      <c r="F19" s="17">
        <v>8.5299999999999994</v>
      </c>
      <c r="G19" s="17">
        <v>8.67</v>
      </c>
      <c r="H19" s="17">
        <v>4.79</v>
      </c>
      <c r="I19" s="17">
        <v>7.17</v>
      </c>
      <c r="J19" s="17">
        <v>10.46</v>
      </c>
      <c r="K19" s="17">
        <v>9.3000000000000007</v>
      </c>
      <c r="L19" s="17"/>
    </row>
    <row r="20" spans="1:12">
      <c r="A20" s="17">
        <v>1984</v>
      </c>
      <c r="B20" s="17">
        <v>3.76</v>
      </c>
      <c r="C20" s="17">
        <v>6.54</v>
      </c>
      <c r="D20" s="17">
        <v>7.88</v>
      </c>
      <c r="E20" s="17">
        <v>10.73</v>
      </c>
      <c r="F20" s="17">
        <v>8.43</v>
      </c>
      <c r="G20" s="17">
        <v>8.1300000000000008</v>
      </c>
      <c r="H20" s="17">
        <v>4.88</v>
      </c>
      <c r="I20" s="17">
        <v>6.92</v>
      </c>
      <c r="J20" s="17">
        <v>10.79</v>
      </c>
      <c r="K20" s="17">
        <v>9.3000000000000007</v>
      </c>
      <c r="L20" s="17"/>
    </row>
    <row r="21" spans="1:12">
      <c r="A21" s="17">
        <v>1985</v>
      </c>
      <c r="B21" s="17">
        <v>3.67</v>
      </c>
      <c r="C21" s="17">
        <v>6.35</v>
      </c>
      <c r="D21" s="17">
        <v>7.76</v>
      </c>
      <c r="E21" s="17">
        <v>8.4600000000000009</v>
      </c>
      <c r="F21" s="17">
        <v>11.34</v>
      </c>
      <c r="G21" s="17">
        <v>7.92</v>
      </c>
      <c r="H21" s="17">
        <v>4.6900000000000004</v>
      </c>
      <c r="I21" s="17">
        <v>6.67</v>
      </c>
      <c r="J21" s="17">
        <v>11.14</v>
      </c>
      <c r="K21" s="17">
        <v>9.4</v>
      </c>
      <c r="L21" s="17"/>
    </row>
    <row r="22" spans="1:12">
      <c r="A22" s="17">
        <v>1986</v>
      </c>
      <c r="B22" s="17">
        <v>3.79</v>
      </c>
      <c r="C22" s="17">
        <v>5.76</v>
      </c>
      <c r="D22" s="17">
        <v>5.95</v>
      </c>
      <c r="E22" s="17">
        <v>9.77</v>
      </c>
      <c r="F22" s="17">
        <v>5.0599999999999996</v>
      </c>
      <c r="G22" s="17">
        <v>6.23</v>
      </c>
      <c r="H22" s="17">
        <v>3.76</v>
      </c>
      <c r="I22" s="17">
        <v>5.74</v>
      </c>
      <c r="J22" s="17">
        <v>11.45</v>
      </c>
      <c r="K22" s="17">
        <v>9.26</v>
      </c>
      <c r="L22" s="17"/>
    </row>
    <row r="23" spans="1:12">
      <c r="A23" s="17">
        <v>1987</v>
      </c>
      <c r="B23" s="17">
        <v>3.76</v>
      </c>
      <c r="C23" s="17">
        <v>5.25</v>
      </c>
      <c r="D23" s="17">
        <v>6.1</v>
      </c>
      <c r="E23" s="17">
        <v>10.26</v>
      </c>
      <c r="F23" s="17">
        <v>4.76</v>
      </c>
      <c r="G23" s="17">
        <v>6.65</v>
      </c>
      <c r="H23" s="17">
        <v>3.58</v>
      </c>
      <c r="I23" s="17">
        <v>5.5</v>
      </c>
      <c r="J23" s="17">
        <v>12.2</v>
      </c>
      <c r="K23" s="17">
        <v>9.6199999999999992</v>
      </c>
      <c r="L23" s="17"/>
    </row>
    <row r="24" spans="1:12">
      <c r="A24" s="17">
        <v>1988</v>
      </c>
      <c r="B24" s="17">
        <v>3.37</v>
      </c>
      <c r="C24" s="17">
        <v>5.36</v>
      </c>
      <c r="D24" s="17">
        <v>6.03</v>
      </c>
      <c r="E24" s="17">
        <v>10.31</v>
      </c>
      <c r="F24" s="17">
        <v>5.16</v>
      </c>
      <c r="G24" s="17">
        <v>6.45</v>
      </c>
      <c r="H24" s="17">
        <v>3.62</v>
      </c>
      <c r="I24" s="17">
        <v>5.48</v>
      </c>
      <c r="J24" s="17">
        <v>12.45</v>
      </c>
      <c r="K24" s="17">
        <v>9.67</v>
      </c>
      <c r="L24" s="17"/>
    </row>
    <row r="25" spans="1:12">
      <c r="A25" s="17">
        <v>1989</v>
      </c>
      <c r="B25" s="17">
        <v>3.66</v>
      </c>
      <c r="C25" s="17">
        <v>5.32</v>
      </c>
      <c r="D25" s="17">
        <v>6.71</v>
      </c>
      <c r="E25" s="17">
        <v>13.86</v>
      </c>
      <c r="F25" s="17">
        <v>5.46</v>
      </c>
      <c r="G25" s="17">
        <v>7.52</v>
      </c>
      <c r="H25" s="17">
        <v>3.99</v>
      </c>
      <c r="I25" s="17">
        <v>5.8</v>
      </c>
      <c r="J25" s="17">
        <v>12.69</v>
      </c>
      <c r="K25" s="17">
        <v>9.93</v>
      </c>
      <c r="L25" s="17"/>
    </row>
    <row r="26" spans="1:12">
      <c r="A26" s="17">
        <v>1990</v>
      </c>
      <c r="B26" s="17">
        <v>3.77</v>
      </c>
      <c r="C26" s="17">
        <v>4.87</v>
      </c>
      <c r="D26" s="17">
        <v>7.9</v>
      </c>
      <c r="E26" s="17">
        <v>12.32</v>
      </c>
      <c r="F26" s="17">
        <v>7.55</v>
      </c>
      <c r="G26" s="17">
        <v>8.4600000000000009</v>
      </c>
      <c r="H26" s="17">
        <v>4.75</v>
      </c>
      <c r="I26" s="17">
        <v>5.85</v>
      </c>
      <c r="J26" s="17">
        <v>12.88</v>
      </c>
      <c r="K26" s="17">
        <v>10.07</v>
      </c>
      <c r="L26" s="17"/>
    </row>
    <row r="27" spans="1:12">
      <c r="A27" s="17">
        <v>1991</v>
      </c>
      <c r="B27" s="17">
        <v>5.21</v>
      </c>
      <c r="C27" s="17">
        <v>4.54</v>
      </c>
      <c r="D27" s="17">
        <v>7.8</v>
      </c>
      <c r="E27" s="17">
        <v>12.62</v>
      </c>
      <c r="F27" s="17">
        <v>5.91</v>
      </c>
      <c r="G27" s="17">
        <v>8.6300000000000008</v>
      </c>
      <c r="H27" s="17">
        <v>4.55</v>
      </c>
      <c r="I27" s="17">
        <v>5.56</v>
      </c>
      <c r="J27" s="17">
        <v>12.79</v>
      </c>
      <c r="K27" s="17">
        <v>9.81</v>
      </c>
      <c r="L27" s="17"/>
    </row>
    <row r="28" spans="1:12">
      <c r="A28" s="17">
        <v>1992</v>
      </c>
      <c r="B28" s="17">
        <v>3.76</v>
      </c>
      <c r="C28" s="17">
        <v>4.84</v>
      </c>
      <c r="D28" s="17">
        <v>7.24</v>
      </c>
      <c r="E28" s="17">
        <v>12.21</v>
      </c>
      <c r="F28" s="17">
        <v>5.3</v>
      </c>
      <c r="G28" s="17">
        <v>8.23</v>
      </c>
      <c r="H28" s="17">
        <v>4.16</v>
      </c>
      <c r="I28" s="17">
        <v>5.56</v>
      </c>
      <c r="J28" s="17">
        <v>13.07</v>
      </c>
      <c r="K28" s="17">
        <v>10.01</v>
      </c>
      <c r="L28" s="17"/>
    </row>
    <row r="29" spans="1:12">
      <c r="A29" s="17">
        <v>1993</v>
      </c>
      <c r="B29" s="17">
        <v>3.77</v>
      </c>
      <c r="C29" s="17">
        <v>5.03</v>
      </c>
      <c r="D29" s="17">
        <v>7.67</v>
      </c>
      <c r="E29" s="17">
        <v>11.37</v>
      </c>
      <c r="F29" s="17">
        <v>5.81</v>
      </c>
      <c r="G29" s="17">
        <v>8.3699999999999992</v>
      </c>
      <c r="H29" s="17">
        <v>4.0599999999999996</v>
      </c>
      <c r="I29" s="17">
        <v>5.63</v>
      </c>
      <c r="J29" s="17">
        <v>13.48</v>
      </c>
      <c r="K29" s="17">
        <v>10.09</v>
      </c>
      <c r="L29" s="17"/>
    </row>
    <row r="30" spans="1:12">
      <c r="A30" s="17">
        <v>1994</v>
      </c>
      <c r="B30" s="17">
        <v>3.74</v>
      </c>
      <c r="C30" s="17">
        <v>5.46</v>
      </c>
      <c r="D30" s="17">
        <v>7.3</v>
      </c>
      <c r="E30" s="17">
        <v>10.42</v>
      </c>
      <c r="F30" s="17">
        <v>5.07</v>
      </c>
      <c r="G30" s="17">
        <v>7.86</v>
      </c>
      <c r="H30" s="17">
        <v>3.94</v>
      </c>
      <c r="I30" s="17">
        <v>5.84</v>
      </c>
      <c r="J30" s="17">
        <v>14.57</v>
      </c>
      <c r="K30" s="17">
        <v>10.71</v>
      </c>
      <c r="L30" s="17"/>
    </row>
    <row r="31" spans="1:12">
      <c r="A31" s="17">
        <v>1995</v>
      </c>
      <c r="B31" s="17">
        <v>3.77</v>
      </c>
      <c r="C31" s="17">
        <v>5.65</v>
      </c>
      <c r="D31" s="17">
        <v>7.39</v>
      </c>
      <c r="E31" s="17">
        <v>10.210000000000001</v>
      </c>
      <c r="F31" s="17">
        <v>5.12</v>
      </c>
      <c r="G31" s="17">
        <v>8.08</v>
      </c>
      <c r="H31" s="17">
        <v>3.86</v>
      </c>
      <c r="I31" s="17">
        <v>5.99</v>
      </c>
      <c r="J31" s="17">
        <v>14.55</v>
      </c>
      <c r="K31" s="17">
        <v>10.84</v>
      </c>
      <c r="L31" s="17"/>
    </row>
    <row r="32" spans="1:12">
      <c r="A32" s="17">
        <v>1996</v>
      </c>
      <c r="B32" s="17">
        <v>4.03</v>
      </c>
      <c r="C32" s="17">
        <v>5.44</v>
      </c>
      <c r="D32" s="17">
        <v>8.3000000000000007</v>
      </c>
      <c r="E32" s="17">
        <v>11.19</v>
      </c>
      <c r="F32" s="17">
        <v>5.35</v>
      </c>
      <c r="G32" s="17">
        <v>8.92</v>
      </c>
      <c r="H32" s="17">
        <v>4.43</v>
      </c>
      <c r="I32" s="17">
        <v>6.04</v>
      </c>
      <c r="J32" s="17">
        <v>14.76</v>
      </c>
      <c r="K32" s="17">
        <v>10.81</v>
      </c>
      <c r="L32" s="17"/>
    </row>
    <row r="33" spans="1:12">
      <c r="A33" s="17">
        <v>1997</v>
      </c>
      <c r="B33" s="17">
        <v>3.71</v>
      </c>
      <c r="C33" s="17">
        <v>5.38</v>
      </c>
      <c r="D33" s="17">
        <v>8.75</v>
      </c>
      <c r="E33" s="17">
        <v>12.44</v>
      </c>
      <c r="F33" s="17">
        <v>4.97</v>
      </c>
      <c r="G33" s="17">
        <v>10.18</v>
      </c>
      <c r="H33" s="17">
        <v>4.41</v>
      </c>
      <c r="I33" s="17">
        <v>6.37</v>
      </c>
      <c r="J33" s="17">
        <v>14.51</v>
      </c>
      <c r="K33" s="17">
        <v>10.79</v>
      </c>
      <c r="L33" s="17"/>
    </row>
    <row r="34" spans="1:12">
      <c r="A34" s="17">
        <v>1998</v>
      </c>
      <c r="B34" s="17">
        <v>3.66</v>
      </c>
      <c r="C34" s="17">
        <v>5.58</v>
      </c>
      <c r="D34" s="17">
        <v>7.52</v>
      </c>
      <c r="E34" s="17">
        <v>10.55</v>
      </c>
      <c r="F34" s="17">
        <v>6.67</v>
      </c>
      <c r="G34" s="17">
        <v>8.75</v>
      </c>
      <c r="H34" s="17">
        <v>3.82</v>
      </c>
      <c r="I34" s="17">
        <v>6.13</v>
      </c>
      <c r="J34" s="17">
        <v>14.74</v>
      </c>
      <c r="K34" s="17">
        <v>10.83</v>
      </c>
      <c r="L34" s="17"/>
    </row>
    <row r="35" spans="1:12">
      <c r="A35" s="17">
        <v>1999</v>
      </c>
      <c r="B35" s="17">
        <v>3.69</v>
      </c>
      <c r="C35" s="17">
        <v>5.58</v>
      </c>
      <c r="D35" s="17">
        <v>8.19</v>
      </c>
      <c r="E35" s="17">
        <v>10.94</v>
      </c>
      <c r="F35" s="17">
        <v>6.61</v>
      </c>
      <c r="G35" s="17">
        <v>9.1999999999999993</v>
      </c>
      <c r="H35" s="17">
        <v>3.92</v>
      </c>
      <c r="I35" s="17">
        <v>6.16</v>
      </c>
      <c r="J35" s="17">
        <v>14.95</v>
      </c>
      <c r="K35" s="17">
        <v>10.8</v>
      </c>
      <c r="L35" s="17"/>
    </row>
    <row r="36" spans="1:12">
      <c r="A36" s="17">
        <v>2000</v>
      </c>
      <c r="B36" s="17">
        <v>3.72</v>
      </c>
      <c r="C36" s="17">
        <v>6.87</v>
      </c>
      <c r="D36" s="17">
        <v>11.11</v>
      </c>
      <c r="E36" s="17">
        <v>14.28</v>
      </c>
      <c r="F36" s="17">
        <v>9.8000000000000007</v>
      </c>
      <c r="G36" s="17">
        <v>12.39</v>
      </c>
      <c r="H36" s="17">
        <v>5.88</v>
      </c>
      <c r="I36" s="17">
        <v>7.8</v>
      </c>
      <c r="J36" s="17">
        <v>15.04</v>
      </c>
      <c r="K36" s="17">
        <v>11.66</v>
      </c>
      <c r="L36" s="17"/>
    </row>
    <row r="37" spans="1:12">
      <c r="A37" s="17">
        <v>2001</v>
      </c>
      <c r="B37" s="17">
        <v>3.48</v>
      </c>
      <c r="C37" s="17">
        <v>9.4600000000000009</v>
      </c>
      <c r="D37" s="17">
        <v>10.27</v>
      </c>
      <c r="E37" s="17">
        <v>15.59</v>
      </c>
      <c r="F37" s="17">
        <v>8.9499999999999993</v>
      </c>
      <c r="G37" s="17">
        <v>12.41</v>
      </c>
      <c r="H37" s="17">
        <v>5.62</v>
      </c>
      <c r="I37" s="17">
        <v>9.6199999999999992</v>
      </c>
      <c r="J37" s="17">
        <v>16.7</v>
      </c>
      <c r="K37" s="17">
        <v>13.02</v>
      </c>
      <c r="L37" s="17"/>
    </row>
    <row r="38" spans="1:12">
      <c r="A38" s="17">
        <v>2002</v>
      </c>
      <c r="B38" s="17">
        <v>3.87</v>
      </c>
      <c r="C38" s="17">
        <v>9.06</v>
      </c>
      <c r="D38" s="17">
        <v>9.26</v>
      </c>
      <c r="E38" s="17">
        <v>12.76</v>
      </c>
      <c r="F38" s="17">
        <v>9.1300000000000008</v>
      </c>
      <c r="G38" s="17">
        <v>10.99</v>
      </c>
      <c r="H38" s="17">
        <v>5.09</v>
      </c>
      <c r="I38" s="17">
        <v>9.08</v>
      </c>
      <c r="J38" s="17">
        <v>18.440000000000001</v>
      </c>
      <c r="K38" s="17">
        <v>13.79</v>
      </c>
      <c r="L38" s="17"/>
    </row>
    <row r="39" spans="1:12">
      <c r="A39" s="17">
        <v>2003</v>
      </c>
      <c r="B39" s="17">
        <v>3.77</v>
      </c>
      <c r="C39" s="17">
        <v>8.2100000000000009</v>
      </c>
      <c r="D39" s="17">
        <v>11.43</v>
      </c>
      <c r="E39" s="17">
        <v>15.28</v>
      </c>
      <c r="F39" s="17">
        <v>9.0399999999999991</v>
      </c>
      <c r="G39" s="17">
        <v>12.88</v>
      </c>
      <c r="H39" s="17">
        <v>6.11</v>
      </c>
      <c r="I39" s="17">
        <v>8.7100000000000009</v>
      </c>
      <c r="J39" s="17">
        <v>18.489999999999998</v>
      </c>
      <c r="K39" s="17">
        <v>13.82</v>
      </c>
      <c r="L39" s="17"/>
    </row>
    <row r="40" spans="1:12">
      <c r="A40" s="17">
        <v>2004</v>
      </c>
      <c r="B40" s="17">
        <v>3.61</v>
      </c>
      <c r="C40" s="17">
        <v>9.64</v>
      </c>
      <c r="D40" s="17">
        <v>13.45</v>
      </c>
      <c r="E40" s="17">
        <v>17.61</v>
      </c>
      <c r="F40" s="17">
        <v>11.52</v>
      </c>
      <c r="G40" s="17">
        <v>15.24</v>
      </c>
      <c r="H40" s="17">
        <v>6.95</v>
      </c>
      <c r="I40" s="17">
        <v>10.18</v>
      </c>
      <c r="J40" s="17">
        <v>18.68</v>
      </c>
      <c r="K40" s="17">
        <v>14.67</v>
      </c>
      <c r="L40" s="17"/>
    </row>
    <row r="41" spans="1:12">
      <c r="A41" s="17">
        <v>2005</v>
      </c>
      <c r="B41" s="17"/>
      <c r="C41" s="17">
        <v>11.46</v>
      </c>
      <c r="D41" s="17">
        <v>18.34</v>
      </c>
      <c r="E41" s="17">
        <v>19.98</v>
      </c>
      <c r="F41" s="17">
        <v>13.66</v>
      </c>
      <c r="G41" s="17">
        <v>19.05</v>
      </c>
      <c r="H41" s="17">
        <v>9.1999999999999993</v>
      </c>
      <c r="I41" s="17">
        <v>12.53</v>
      </c>
      <c r="J41" s="17">
        <v>19.18</v>
      </c>
      <c r="K41" s="17">
        <v>16.14</v>
      </c>
      <c r="L41" s="17"/>
    </row>
    <row r="42" spans="1:12">
      <c r="A42" s="17">
        <v>2006</v>
      </c>
      <c r="B42" s="17">
        <v>3.82</v>
      </c>
      <c r="C42" s="17">
        <v>12.97</v>
      </c>
      <c r="D42" s="17">
        <v>20.67</v>
      </c>
      <c r="E42" s="17">
        <v>21.52</v>
      </c>
      <c r="F42" s="17">
        <v>21.97</v>
      </c>
      <c r="G42" s="17">
        <v>21.09</v>
      </c>
      <c r="H42" s="17">
        <v>10.6</v>
      </c>
      <c r="I42" s="17">
        <v>14.06</v>
      </c>
      <c r="J42" s="17">
        <v>20</v>
      </c>
      <c r="K42" s="17">
        <v>17.329999999999998</v>
      </c>
      <c r="L42" s="17"/>
    </row>
    <row r="43" spans="1:12">
      <c r="A43" s="17">
        <v>2007</v>
      </c>
      <c r="B43" s="17">
        <v>3.96</v>
      </c>
      <c r="C43" s="17">
        <v>13.52</v>
      </c>
      <c r="D43" s="17">
        <v>22.5</v>
      </c>
      <c r="E43" s="17">
        <v>23.81</v>
      </c>
      <c r="F43" s="17">
        <v>24.09</v>
      </c>
      <c r="G43" s="17">
        <v>23.17</v>
      </c>
      <c r="H43" s="17">
        <v>11.71</v>
      </c>
      <c r="I43" s="17">
        <v>14.68</v>
      </c>
      <c r="J43" s="17">
        <v>21.28</v>
      </c>
      <c r="K43" s="17">
        <v>18.3</v>
      </c>
      <c r="L43" s="17"/>
    </row>
    <row r="44" spans="1:12">
      <c r="A44" s="17">
        <v>2008</v>
      </c>
      <c r="B44" s="17"/>
      <c r="C44" s="17">
        <v>12.68</v>
      </c>
      <c r="D44" s="17">
        <v>26.32</v>
      </c>
      <c r="E44" s="17">
        <v>26.59</v>
      </c>
      <c r="F44" s="17">
        <v>29.86</v>
      </c>
      <c r="G44" s="17">
        <v>26.49</v>
      </c>
      <c r="H44" s="17">
        <v>14.42</v>
      </c>
      <c r="I44" s="17">
        <v>14.64</v>
      </c>
      <c r="J44" s="17">
        <v>22.11</v>
      </c>
      <c r="K44" s="17">
        <v>18.649999999999999</v>
      </c>
      <c r="L44" s="17"/>
    </row>
    <row r="45" spans="1:12">
      <c r="A45" s="17">
        <v>2009</v>
      </c>
      <c r="B45" s="17"/>
      <c r="C45" s="17">
        <v>13.54</v>
      </c>
      <c r="D45" s="17">
        <v>19.29</v>
      </c>
      <c r="E45" s="17">
        <v>21.85</v>
      </c>
      <c r="F45" s="17">
        <v>24.92</v>
      </c>
      <c r="G45" s="17">
        <v>20.93</v>
      </c>
      <c r="H45" s="17">
        <v>10.83</v>
      </c>
      <c r="I45" s="17">
        <v>14.39</v>
      </c>
      <c r="J45" s="17">
        <v>22.49</v>
      </c>
      <c r="K45" s="17">
        <v>18.72</v>
      </c>
      <c r="L45" s="17"/>
    </row>
    <row r="46" spans="1:12">
      <c r="A46" s="17">
        <v>2010</v>
      </c>
      <c r="B46" s="17"/>
      <c r="C46" s="17">
        <v>11.85</v>
      </c>
      <c r="D46" s="17">
        <v>23.54</v>
      </c>
      <c r="E46" s="17">
        <v>26.04</v>
      </c>
      <c r="F46" s="17">
        <v>26.73</v>
      </c>
      <c r="G46" s="17">
        <v>25.11</v>
      </c>
      <c r="H46" s="17">
        <v>12.78</v>
      </c>
      <c r="I46" s="17">
        <v>13.85</v>
      </c>
      <c r="J46" s="17">
        <v>23.56</v>
      </c>
      <c r="K46" s="17">
        <v>19.11</v>
      </c>
      <c r="L46" s="17"/>
    </row>
    <row r="47" spans="1:12">
      <c r="A47" s="17">
        <v>2011</v>
      </c>
      <c r="B47" s="17"/>
      <c r="C47" s="17">
        <v>11.95</v>
      </c>
      <c r="D47" s="17">
        <v>28.3</v>
      </c>
      <c r="E47" s="17">
        <v>27.94</v>
      </c>
      <c r="F47" s="17">
        <v>32.08</v>
      </c>
      <c r="G47" s="17">
        <v>28.09</v>
      </c>
      <c r="H47" s="17">
        <v>15.36</v>
      </c>
      <c r="I47" s="17">
        <v>14.28</v>
      </c>
      <c r="J47" s="17">
        <v>24.26</v>
      </c>
      <c r="K47" s="17">
        <v>19.57</v>
      </c>
      <c r="L47" s="17"/>
    </row>
    <row r="48" spans="1:12">
      <c r="A48" s="17">
        <v>2012</v>
      </c>
      <c r="B48" s="17"/>
      <c r="C48" s="17">
        <v>11.53</v>
      </c>
      <c r="D48" s="17">
        <v>29.63</v>
      </c>
      <c r="E48" s="17">
        <v>25.76</v>
      </c>
      <c r="F48" s="17">
        <v>33.619999999999997</v>
      </c>
      <c r="G48" s="17">
        <v>27.11</v>
      </c>
      <c r="H48" s="17">
        <v>17.11</v>
      </c>
      <c r="I48" s="17">
        <v>13.56</v>
      </c>
      <c r="J48" s="17">
        <v>24.99</v>
      </c>
      <c r="K48" s="17">
        <v>19.84</v>
      </c>
      <c r="L48" s="17"/>
    </row>
    <row r="49" spans="1:12">
      <c r="A49" s="17">
        <v>2013</v>
      </c>
      <c r="B49" s="17"/>
      <c r="C49" s="17">
        <v>11.01</v>
      </c>
      <c r="D49" s="17">
        <v>29.29</v>
      </c>
      <c r="E49" s="17">
        <v>25.51</v>
      </c>
      <c r="F49" s="17">
        <v>33.229999999999997</v>
      </c>
      <c r="G49" s="17">
        <v>26.79</v>
      </c>
      <c r="H49" s="17">
        <v>16.760000000000002</v>
      </c>
      <c r="I49" s="17">
        <v>13.04</v>
      </c>
      <c r="J49" s="17">
        <v>25.49</v>
      </c>
      <c r="K49" s="17">
        <v>19.75</v>
      </c>
      <c r="L49" s="17"/>
    </row>
    <row r="50" spans="1:12">
      <c r="A50" s="17">
        <v>2014</v>
      </c>
      <c r="B50" s="17"/>
      <c r="C50" s="17">
        <v>10.14</v>
      </c>
      <c r="D50" s="17">
        <v>28.63</v>
      </c>
      <c r="E50" s="17">
        <v>29.78</v>
      </c>
      <c r="F50" s="17">
        <v>33.06</v>
      </c>
      <c r="G50" s="17">
        <v>29.38</v>
      </c>
      <c r="H50" s="17">
        <v>16.34</v>
      </c>
      <c r="I50" s="17">
        <v>12.66</v>
      </c>
      <c r="J50" s="17">
        <v>25.4</v>
      </c>
      <c r="K50" s="17">
        <v>19.559999999999999</v>
      </c>
      <c r="L50" s="17"/>
    </row>
    <row r="51" spans="1:12">
      <c r="A51" s="17">
        <v>2015</v>
      </c>
      <c r="B51" s="17"/>
      <c r="C51" s="17">
        <v>11.1</v>
      </c>
      <c r="D51" s="17">
        <v>20.079999999999998</v>
      </c>
      <c r="E51" s="17">
        <v>22.78</v>
      </c>
      <c r="F51" s="17">
        <v>17.05</v>
      </c>
      <c r="G51" s="17">
        <v>21.75</v>
      </c>
      <c r="H51" s="17">
        <v>11.26</v>
      </c>
      <c r="I51" s="17">
        <v>12.17</v>
      </c>
      <c r="J51" s="17">
        <v>26.65</v>
      </c>
      <c r="K51" s="17">
        <v>20.12</v>
      </c>
      <c r="L51" s="17"/>
    </row>
    <row r="52" spans="1:12">
      <c r="A52" s="17">
        <v>2016</v>
      </c>
      <c r="B52" s="17"/>
      <c r="C52" s="17">
        <v>9.99</v>
      </c>
      <c r="D52" s="17">
        <v>16.73</v>
      </c>
      <c r="E52" s="17">
        <v>21.81</v>
      </c>
      <c r="F52" s="17">
        <v>13.59</v>
      </c>
      <c r="G52" s="17">
        <v>20.13</v>
      </c>
      <c r="H52" s="17">
        <v>9.6199999999999992</v>
      </c>
      <c r="I52" s="17">
        <v>11.02</v>
      </c>
      <c r="J52" s="17">
        <v>27.8</v>
      </c>
      <c r="K52" s="17">
        <v>19.899999999999999</v>
      </c>
      <c r="L52" s="17"/>
    </row>
    <row r="53" spans="1:12">
      <c r="A53" s="17">
        <v>2017</v>
      </c>
      <c r="B53" s="17"/>
      <c r="C53" s="17">
        <v>9.83</v>
      </c>
      <c r="D53" s="17">
        <v>19.100000000000001</v>
      </c>
      <c r="E53" s="17">
        <v>25.14</v>
      </c>
      <c r="F53" s="17">
        <v>17</v>
      </c>
      <c r="G53" s="17">
        <v>23</v>
      </c>
      <c r="H53" s="17">
        <v>10.76</v>
      </c>
      <c r="I53" s="17">
        <v>11.38</v>
      </c>
      <c r="J53" s="17">
        <v>28.3</v>
      </c>
      <c r="K53" s="17">
        <v>19.989999999999998</v>
      </c>
      <c r="L53" s="17"/>
    </row>
    <row r="54" spans="1:12">
      <c r="A54" s="17">
        <v>2018</v>
      </c>
      <c r="B54" s="17"/>
      <c r="C54" s="17">
        <v>9.4600000000000009</v>
      </c>
      <c r="D54" s="17">
        <v>22.28</v>
      </c>
      <c r="E54" s="17">
        <v>26.07</v>
      </c>
      <c r="F54" s="17">
        <v>24.56</v>
      </c>
      <c r="G54" s="17">
        <v>24.98</v>
      </c>
      <c r="H54" s="17">
        <v>11.9</v>
      </c>
      <c r="I54" s="17">
        <v>11.36</v>
      </c>
      <c r="J54" s="17">
        <v>28.58</v>
      </c>
      <c r="K54" s="17">
        <v>20.18</v>
      </c>
      <c r="L54" s="17"/>
    </row>
    <row r="55" spans="1:12">
      <c r="A55" s="17">
        <v>2019</v>
      </c>
      <c r="B55" s="17"/>
      <c r="C55" s="17">
        <v>9.0500000000000007</v>
      </c>
      <c r="D55" s="17">
        <v>21.46</v>
      </c>
      <c r="E55" s="17">
        <v>23.02</v>
      </c>
      <c r="F55" s="17">
        <v>22.93</v>
      </c>
      <c r="G55" s="17">
        <v>22.63</v>
      </c>
      <c r="H55" s="17">
        <v>11.46</v>
      </c>
      <c r="I55" s="17">
        <v>10.88</v>
      </c>
      <c r="J55" s="17">
        <v>28.45</v>
      </c>
      <c r="K55" s="17">
        <v>19.63</v>
      </c>
      <c r="L55" s="17"/>
    </row>
    <row r="56" spans="1:12">
      <c r="A56" s="17">
        <v>2020</v>
      </c>
      <c r="B56" s="17"/>
      <c r="C56" s="17">
        <v>10.11</v>
      </c>
      <c r="D56" s="17">
        <v>17.62</v>
      </c>
      <c r="E56" s="17">
        <v>20.39</v>
      </c>
      <c r="F56" s="17">
        <v>14.89</v>
      </c>
      <c r="G56" s="17">
        <v>19.62</v>
      </c>
      <c r="H56" s="17">
        <v>9.4700000000000006</v>
      </c>
      <c r="I56" s="17">
        <v>11.08</v>
      </c>
      <c r="J56" s="17">
        <v>28.94</v>
      </c>
      <c r="K56" s="17">
        <v>20.3</v>
      </c>
      <c r="L56" s="17"/>
    </row>
    <row r="57" spans="1:12">
      <c r="A57" s="18">
        <v>2021</v>
      </c>
      <c r="B57" s="18"/>
      <c r="C57" s="18">
        <v>10.7</v>
      </c>
      <c r="D57" s="18">
        <v>21.05</v>
      </c>
      <c r="E57" s="18">
        <v>26.12</v>
      </c>
      <c r="F57" s="18">
        <v>23.52</v>
      </c>
      <c r="G57" s="18">
        <v>24.57</v>
      </c>
      <c r="H57" s="18">
        <v>11.37</v>
      </c>
      <c r="I57" s="18">
        <v>12.31</v>
      </c>
      <c r="J57" s="18">
        <v>29.63</v>
      </c>
      <c r="K57" s="18">
        <v>21.27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0.4</v>
      </c>
      <c r="C59" s="16">
        <v>44.8</v>
      </c>
      <c r="D59" s="16">
        <v>57.4</v>
      </c>
      <c r="E59" s="16">
        <v>12.2</v>
      </c>
      <c r="F59" s="16">
        <v>1.6</v>
      </c>
      <c r="G59" s="16">
        <v>71.3</v>
      </c>
      <c r="H59" s="16">
        <v>2.4</v>
      </c>
      <c r="I59" s="16">
        <v>118.9</v>
      </c>
      <c r="J59" s="16">
        <v>163.5</v>
      </c>
      <c r="K59" s="16">
        <v>282.39999999999998</v>
      </c>
      <c r="L59" s="16"/>
    </row>
    <row r="60" spans="1:12">
      <c r="A60" s="17">
        <v>1971</v>
      </c>
      <c r="B60" s="17">
        <v>0.5</v>
      </c>
      <c r="C60" s="17">
        <v>48.7</v>
      </c>
      <c r="D60" s="17">
        <v>60.1</v>
      </c>
      <c r="E60" s="17">
        <v>12.4</v>
      </c>
      <c r="F60" s="17">
        <v>2.2000000000000002</v>
      </c>
      <c r="G60" s="17">
        <v>74.7</v>
      </c>
      <c r="H60" s="17">
        <v>2.5</v>
      </c>
      <c r="I60" s="17">
        <v>126.4</v>
      </c>
      <c r="J60" s="17">
        <v>177.6</v>
      </c>
      <c r="K60" s="17">
        <v>304</v>
      </c>
      <c r="L60" s="17"/>
    </row>
    <row r="61" spans="1:12">
      <c r="A61" s="17">
        <v>1972</v>
      </c>
      <c r="B61" s="17">
        <v>0.3</v>
      </c>
      <c r="C61" s="17">
        <v>56.7</v>
      </c>
      <c r="D61" s="17">
        <v>57.7</v>
      </c>
      <c r="E61" s="17">
        <v>9.4</v>
      </c>
      <c r="F61" s="17">
        <v>1.6</v>
      </c>
      <c r="G61" s="17">
        <v>68.7</v>
      </c>
      <c r="H61" s="17">
        <v>2.4</v>
      </c>
      <c r="I61" s="17">
        <v>128.19999999999999</v>
      </c>
      <c r="J61" s="17">
        <v>209.8</v>
      </c>
      <c r="K61" s="17">
        <v>338</v>
      </c>
      <c r="L61" s="17"/>
    </row>
    <row r="62" spans="1:12">
      <c r="A62" s="17">
        <v>1973</v>
      </c>
      <c r="B62" s="17">
        <v>0.2</v>
      </c>
      <c r="C62" s="17">
        <v>56.6</v>
      </c>
      <c r="D62" s="17">
        <v>62.2</v>
      </c>
      <c r="E62" s="17">
        <v>12.5</v>
      </c>
      <c r="F62" s="17">
        <v>1.3</v>
      </c>
      <c r="G62" s="17">
        <v>76</v>
      </c>
      <c r="H62" s="17">
        <v>2.6</v>
      </c>
      <c r="I62" s="17">
        <v>135.4</v>
      </c>
      <c r="J62" s="17">
        <v>220.5</v>
      </c>
      <c r="K62" s="17">
        <v>355.8</v>
      </c>
      <c r="L62" s="17"/>
    </row>
    <row r="63" spans="1:12">
      <c r="A63" s="17">
        <v>1974</v>
      </c>
      <c r="B63" s="17">
        <v>0.1</v>
      </c>
      <c r="C63" s="17">
        <v>62.9</v>
      </c>
      <c r="D63" s="17">
        <v>75</v>
      </c>
      <c r="E63" s="17">
        <v>10</v>
      </c>
      <c r="F63" s="17">
        <v>4.5</v>
      </c>
      <c r="G63" s="17">
        <v>89.4</v>
      </c>
      <c r="H63" s="17">
        <v>4</v>
      </c>
      <c r="I63" s="17">
        <v>156.4</v>
      </c>
      <c r="J63" s="17">
        <v>237.1</v>
      </c>
      <c r="K63" s="17">
        <v>393.6</v>
      </c>
      <c r="L63" s="17"/>
    </row>
    <row r="64" spans="1:12">
      <c r="A64" s="17">
        <v>1975</v>
      </c>
      <c r="B64" s="17">
        <v>0.1</v>
      </c>
      <c r="C64" s="17">
        <v>78.099999999999994</v>
      </c>
      <c r="D64" s="17">
        <v>78.3</v>
      </c>
      <c r="E64" s="17">
        <v>8.3000000000000007</v>
      </c>
      <c r="F64" s="17">
        <v>4.2</v>
      </c>
      <c r="G64" s="17">
        <v>90.8</v>
      </c>
      <c r="H64" s="17">
        <v>5.2</v>
      </c>
      <c r="I64" s="17">
        <v>174.2</v>
      </c>
      <c r="J64" s="17">
        <v>258</v>
      </c>
      <c r="K64" s="17">
        <v>432.2</v>
      </c>
      <c r="L64" s="17"/>
    </row>
    <row r="65" spans="1:12">
      <c r="A65" s="17">
        <v>1976</v>
      </c>
      <c r="B65" s="17">
        <v>0.2</v>
      </c>
      <c r="C65" s="17">
        <v>87.2</v>
      </c>
      <c r="D65" s="17">
        <v>89.8</v>
      </c>
      <c r="E65" s="17">
        <v>6.1</v>
      </c>
      <c r="F65" s="17">
        <v>6.2</v>
      </c>
      <c r="G65" s="17">
        <v>102.1</v>
      </c>
      <c r="H65" s="17">
        <v>6.1</v>
      </c>
      <c r="I65" s="17">
        <v>195.6</v>
      </c>
      <c r="J65" s="17">
        <v>277.60000000000002</v>
      </c>
      <c r="K65" s="17">
        <v>473.2</v>
      </c>
      <c r="L65" s="17"/>
    </row>
    <row r="66" spans="1:12">
      <c r="A66" s="17">
        <v>1977</v>
      </c>
      <c r="B66" s="17">
        <v>1.1000000000000001</v>
      </c>
      <c r="C66" s="17">
        <v>95.4</v>
      </c>
      <c r="D66" s="17">
        <v>106.4</v>
      </c>
      <c r="E66" s="17">
        <v>10.1</v>
      </c>
      <c r="F66" s="17">
        <v>8.1999999999999993</v>
      </c>
      <c r="G66" s="17">
        <v>124.8</v>
      </c>
      <c r="H66" s="17">
        <v>7.9</v>
      </c>
      <c r="I66" s="17">
        <v>229.2</v>
      </c>
      <c r="J66" s="17">
        <v>305.89999999999998</v>
      </c>
      <c r="K66" s="17">
        <v>535</v>
      </c>
      <c r="L66" s="17"/>
    </row>
    <row r="67" spans="1:12">
      <c r="A67" s="17">
        <v>1978</v>
      </c>
      <c r="B67" s="17">
        <v>2.2999999999999998</v>
      </c>
      <c r="C67" s="17">
        <v>95.5</v>
      </c>
      <c r="D67" s="17">
        <v>109.3</v>
      </c>
      <c r="E67" s="17">
        <v>11.6</v>
      </c>
      <c r="F67" s="17">
        <v>9.1</v>
      </c>
      <c r="G67" s="17">
        <v>130.1</v>
      </c>
      <c r="H67" s="17">
        <v>9.1999999999999993</v>
      </c>
      <c r="I67" s="17">
        <v>237.2</v>
      </c>
      <c r="J67" s="17">
        <v>334.3</v>
      </c>
      <c r="K67" s="17">
        <v>571.4</v>
      </c>
      <c r="L67" s="17"/>
    </row>
    <row r="68" spans="1:12">
      <c r="A68" s="17">
        <v>1979</v>
      </c>
      <c r="B68" s="17">
        <v>2.2999999999999998</v>
      </c>
      <c r="C68" s="17">
        <v>129.6</v>
      </c>
      <c r="D68" s="17">
        <v>141.80000000000001</v>
      </c>
      <c r="E68" s="17">
        <v>15.2</v>
      </c>
      <c r="F68" s="17">
        <v>5</v>
      </c>
      <c r="G68" s="17">
        <v>162</v>
      </c>
      <c r="H68" s="17">
        <v>16.2</v>
      </c>
      <c r="I68" s="17">
        <v>310</v>
      </c>
      <c r="J68" s="17">
        <v>392.3</v>
      </c>
      <c r="K68" s="17">
        <v>702.3</v>
      </c>
      <c r="L68" s="17"/>
    </row>
    <row r="69" spans="1:12">
      <c r="A69" s="17">
        <v>1980</v>
      </c>
      <c r="B69" s="17">
        <v>3.3</v>
      </c>
      <c r="C69" s="17">
        <v>158</v>
      </c>
      <c r="D69" s="17">
        <v>144.9</v>
      </c>
      <c r="E69" s="17">
        <v>18.100000000000001</v>
      </c>
      <c r="F69" s="17">
        <v>3.6</v>
      </c>
      <c r="G69" s="17">
        <v>166.6</v>
      </c>
      <c r="H69" s="17">
        <v>12.6</v>
      </c>
      <c r="I69" s="17">
        <v>340.5</v>
      </c>
      <c r="J69" s="17">
        <v>463.8</v>
      </c>
      <c r="K69" s="17">
        <v>804.3</v>
      </c>
      <c r="L69" s="17"/>
    </row>
    <row r="70" spans="1:12">
      <c r="A70" s="17">
        <v>1981</v>
      </c>
      <c r="B70" s="17">
        <v>2.2999999999999998</v>
      </c>
      <c r="C70" s="17">
        <v>161.69999999999999</v>
      </c>
      <c r="D70" s="17">
        <v>146.80000000000001</v>
      </c>
      <c r="E70" s="17">
        <v>25.7</v>
      </c>
      <c r="F70" s="17">
        <v>34.9</v>
      </c>
      <c r="G70" s="17">
        <v>207.4</v>
      </c>
      <c r="H70" s="17">
        <v>19.100000000000001</v>
      </c>
      <c r="I70" s="17">
        <v>390.5</v>
      </c>
      <c r="J70" s="17">
        <v>653.9</v>
      </c>
      <c r="K70" s="21">
        <v>1044.3</v>
      </c>
      <c r="L70" s="17"/>
    </row>
    <row r="71" spans="1:12">
      <c r="A71" s="17">
        <v>1982</v>
      </c>
      <c r="B71" s="17">
        <v>3.2</v>
      </c>
      <c r="C71" s="17">
        <v>200.2</v>
      </c>
      <c r="D71" s="17">
        <v>160.4</v>
      </c>
      <c r="E71" s="17">
        <v>23.7</v>
      </c>
      <c r="F71" s="17">
        <v>4.7</v>
      </c>
      <c r="G71" s="17">
        <v>188.8</v>
      </c>
      <c r="H71" s="17">
        <v>16.899999999999999</v>
      </c>
      <c r="I71" s="17">
        <v>409</v>
      </c>
      <c r="J71" s="17">
        <v>814.7</v>
      </c>
      <c r="K71" s="21">
        <v>1223.7</v>
      </c>
      <c r="L71" s="17"/>
    </row>
    <row r="72" spans="1:12">
      <c r="A72" s="17">
        <v>1983</v>
      </c>
      <c r="B72" s="17">
        <v>3</v>
      </c>
      <c r="C72" s="17">
        <v>178.8</v>
      </c>
      <c r="D72" s="17">
        <v>131.30000000000001</v>
      </c>
      <c r="E72" s="17">
        <v>30.1</v>
      </c>
      <c r="F72" s="17">
        <v>2.2000000000000002</v>
      </c>
      <c r="G72" s="17">
        <v>163.6</v>
      </c>
      <c r="H72" s="17">
        <v>20</v>
      </c>
      <c r="I72" s="17">
        <v>365.3</v>
      </c>
      <c r="J72" s="17">
        <v>973.4</v>
      </c>
      <c r="K72" s="21">
        <v>1338.7</v>
      </c>
      <c r="L72" s="17"/>
    </row>
    <row r="73" spans="1:12">
      <c r="A73" s="17">
        <v>1984</v>
      </c>
      <c r="B73" s="17">
        <v>3.4</v>
      </c>
      <c r="C73" s="17">
        <v>200</v>
      </c>
      <c r="D73" s="17">
        <v>144.9</v>
      </c>
      <c r="E73" s="17">
        <v>18.399999999999999</v>
      </c>
      <c r="F73" s="17">
        <v>3.1</v>
      </c>
      <c r="G73" s="17">
        <v>166.4</v>
      </c>
      <c r="H73" s="17">
        <v>25.1</v>
      </c>
      <c r="I73" s="17">
        <v>394.8</v>
      </c>
      <c r="J73" s="17">
        <v>983.8</v>
      </c>
      <c r="K73" s="21">
        <v>1378.6</v>
      </c>
      <c r="L73" s="17"/>
    </row>
    <row r="74" spans="1:12">
      <c r="A74" s="17">
        <v>1985</v>
      </c>
      <c r="B74" s="17">
        <v>4.0999999999999996</v>
      </c>
      <c r="C74" s="17">
        <v>217.8</v>
      </c>
      <c r="D74" s="17">
        <v>136.1</v>
      </c>
      <c r="E74" s="17">
        <v>16.7</v>
      </c>
      <c r="F74" s="17">
        <v>5.5</v>
      </c>
      <c r="G74" s="17">
        <v>158.30000000000001</v>
      </c>
      <c r="H74" s="17">
        <v>24.8</v>
      </c>
      <c r="I74" s="17">
        <v>405</v>
      </c>
      <c r="J74" s="21">
        <v>1061.8</v>
      </c>
      <c r="K74" s="21">
        <v>1466.8</v>
      </c>
      <c r="L74" s="17"/>
    </row>
    <row r="75" spans="1:12">
      <c r="A75" s="17">
        <v>1986</v>
      </c>
      <c r="B75" s="17">
        <v>1.7</v>
      </c>
      <c r="C75" s="17">
        <v>179.1</v>
      </c>
      <c r="D75" s="17">
        <v>108</v>
      </c>
      <c r="E75" s="17">
        <v>14.9</v>
      </c>
      <c r="F75" s="17">
        <v>1.4</v>
      </c>
      <c r="G75" s="17">
        <v>124.4</v>
      </c>
      <c r="H75" s="17">
        <v>18.100000000000001</v>
      </c>
      <c r="I75" s="17">
        <v>323.3</v>
      </c>
      <c r="J75" s="21">
        <v>1035.3</v>
      </c>
      <c r="K75" s="21">
        <v>1358.7</v>
      </c>
      <c r="L75" s="17"/>
    </row>
    <row r="76" spans="1:12">
      <c r="A76" s="17">
        <v>1987</v>
      </c>
      <c r="B76" s="17">
        <v>1</v>
      </c>
      <c r="C76" s="17">
        <v>161.5</v>
      </c>
      <c r="D76" s="17">
        <v>91.3</v>
      </c>
      <c r="E76" s="17">
        <v>24.4</v>
      </c>
      <c r="F76" s="17">
        <v>1.1000000000000001</v>
      </c>
      <c r="G76" s="17">
        <v>116.7</v>
      </c>
      <c r="H76" s="17">
        <v>22.6</v>
      </c>
      <c r="I76" s="17">
        <v>301.8</v>
      </c>
      <c r="J76" s="21">
        <v>1072.8</v>
      </c>
      <c r="K76" s="21">
        <v>1374.7</v>
      </c>
      <c r="L76" s="17"/>
    </row>
    <row r="77" spans="1:12">
      <c r="A77" s="17">
        <v>1988</v>
      </c>
      <c r="B77" s="17">
        <v>1.9</v>
      </c>
      <c r="C77" s="17">
        <v>192.4</v>
      </c>
      <c r="D77" s="17">
        <v>98.8</v>
      </c>
      <c r="E77" s="17">
        <v>19.5</v>
      </c>
      <c r="F77" s="17">
        <v>1.7</v>
      </c>
      <c r="G77" s="17">
        <v>120.1</v>
      </c>
      <c r="H77" s="17">
        <v>24.3</v>
      </c>
      <c r="I77" s="17">
        <v>338.7</v>
      </c>
      <c r="J77" s="21">
        <v>1156</v>
      </c>
      <c r="K77" s="21">
        <v>1494.7</v>
      </c>
      <c r="L77" s="17"/>
    </row>
    <row r="78" spans="1:12">
      <c r="A78" s="17">
        <v>1989</v>
      </c>
      <c r="B78" s="17">
        <v>1.5</v>
      </c>
      <c r="C78" s="17">
        <v>210.7</v>
      </c>
      <c r="D78" s="17">
        <v>108.6</v>
      </c>
      <c r="E78" s="17">
        <v>30</v>
      </c>
      <c r="F78" s="17">
        <v>1.7</v>
      </c>
      <c r="G78" s="17">
        <v>140.30000000000001</v>
      </c>
      <c r="H78" s="17">
        <v>27.2</v>
      </c>
      <c r="I78" s="17">
        <v>379.7</v>
      </c>
      <c r="J78" s="21">
        <v>1241</v>
      </c>
      <c r="K78" s="21">
        <v>1620.7</v>
      </c>
      <c r="L78" s="17"/>
    </row>
    <row r="79" spans="1:12">
      <c r="A79" s="17">
        <v>1990</v>
      </c>
      <c r="B79" s="17">
        <v>1.1000000000000001</v>
      </c>
      <c r="C79" s="17">
        <v>202.5</v>
      </c>
      <c r="D79" s="17">
        <v>123.1</v>
      </c>
      <c r="E79" s="17">
        <v>28.8</v>
      </c>
      <c r="F79" s="17">
        <v>2.1</v>
      </c>
      <c r="G79" s="17">
        <v>154.1</v>
      </c>
      <c r="H79" s="17">
        <v>26.6</v>
      </c>
      <c r="I79" s="17">
        <v>384.2</v>
      </c>
      <c r="J79" s="21">
        <v>1265.9000000000001</v>
      </c>
      <c r="K79" s="21">
        <v>1650.1</v>
      </c>
      <c r="L79" s="17"/>
    </row>
    <row r="80" spans="1:12">
      <c r="A80" s="17">
        <v>1991</v>
      </c>
      <c r="B80" s="17">
        <v>1.7</v>
      </c>
      <c r="C80" s="17">
        <v>216.5</v>
      </c>
      <c r="D80" s="17">
        <v>112.3</v>
      </c>
      <c r="E80" s="17">
        <v>40.1</v>
      </c>
      <c r="F80" s="17">
        <v>1.5</v>
      </c>
      <c r="G80" s="17">
        <v>153.9</v>
      </c>
      <c r="H80" s="17">
        <v>26.7</v>
      </c>
      <c r="I80" s="17">
        <v>398.8</v>
      </c>
      <c r="J80" s="21">
        <v>1303.9000000000001</v>
      </c>
      <c r="K80" s="21">
        <v>1702.7</v>
      </c>
      <c r="L80" s="17"/>
    </row>
    <row r="81" spans="1:12">
      <c r="A81" s="17">
        <v>1992</v>
      </c>
      <c r="B81" s="17">
        <v>1.4</v>
      </c>
      <c r="C81" s="17">
        <v>215.2</v>
      </c>
      <c r="D81" s="17">
        <v>87.9</v>
      </c>
      <c r="E81" s="17">
        <v>38.299999999999997</v>
      </c>
      <c r="F81" s="17">
        <v>0.9</v>
      </c>
      <c r="G81" s="17">
        <v>127.1</v>
      </c>
      <c r="H81" s="17">
        <v>25.6</v>
      </c>
      <c r="I81" s="17">
        <v>369.2</v>
      </c>
      <c r="J81" s="21">
        <v>1267.7</v>
      </c>
      <c r="K81" s="21">
        <v>1636.9</v>
      </c>
      <c r="L81" s="17"/>
    </row>
    <row r="82" spans="1:12">
      <c r="A82" s="17">
        <v>1993</v>
      </c>
      <c r="B82" s="17">
        <v>1.7</v>
      </c>
      <c r="C82" s="17">
        <v>278.3</v>
      </c>
      <c r="D82" s="17">
        <v>100.6</v>
      </c>
      <c r="E82" s="17">
        <v>37.299999999999997</v>
      </c>
      <c r="F82" s="17">
        <v>1.4</v>
      </c>
      <c r="G82" s="17">
        <v>139.30000000000001</v>
      </c>
      <c r="H82" s="17">
        <v>30.7</v>
      </c>
      <c r="I82" s="17">
        <v>450.1</v>
      </c>
      <c r="J82" s="21">
        <v>1422.2</v>
      </c>
      <c r="K82" s="21">
        <v>1872.2</v>
      </c>
      <c r="L82" s="17"/>
    </row>
    <row r="83" spans="1:12">
      <c r="A83" s="17">
        <v>1994</v>
      </c>
      <c r="B83" s="17">
        <v>1.1000000000000001</v>
      </c>
      <c r="C83" s="17">
        <v>302.8</v>
      </c>
      <c r="D83" s="17">
        <v>100.1</v>
      </c>
      <c r="E83" s="17">
        <v>35.1</v>
      </c>
      <c r="F83" s="17">
        <v>1.9</v>
      </c>
      <c r="G83" s="17">
        <v>137.1</v>
      </c>
      <c r="H83" s="17">
        <v>28.3</v>
      </c>
      <c r="I83" s="17">
        <v>469.3</v>
      </c>
      <c r="J83" s="21">
        <v>1475.5</v>
      </c>
      <c r="K83" s="21">
        <v>1944.8</v>
      </c>
      <c r="L83" s="17"/>
    </row>
    <row r="84" spans="1:12">
      <c r="A84" s="17">
        <v>1995</v>
      </c>
      <c r="B84" s="17">
        <v>0.9</v>
      </c>
      <c r="C84" s="17">
        <v>310.89999999999998</v>
      </c>
      <c r="D84" s="17">
        <v>86.2</v>
      </c>
      <c r="E84" s="17">
        <v>45.1</v>
      </c>
      <c r="F84" s="17">
        <v>2.5</v>
      </c>
      <c r="G84" s="17">
        <v>133.80000000000001</v>
      </c>
      <c r="H84" s="17">
        <v>27.8</v>
      </c>
      <c r="I84" s="17">
        <v>473.3</v>
      </c>
      <c r="J84" s="21">
        <v>1497</v>
      </c>
      <c r="K84" s="21">
        <v>1970.3</v>
      </c>
      <c r="L84" s="17"/>
    </row>
    <row r="85" spans="1:12">
      <c r="A85" s="17">
        <v>1996</v>
      </c>
      <c r="B85" s="17">
        <v>0.3</v>
      </c>
      <c r="C85" s="17">
        <v>354</v>
      </c>
      <c r="D85" s="17">
        <v>106.4</v>
      </c>
      <c r="E85" s="17">
        <v>50.2</v>
      </c>
      <c r="F85" s="17">
        <v>3.4</v>
      </c>
      <c r="G85" s="17">
        <v>159.9</v>
      </c>
      <c r="H85" s="17">
        <v>33</v>
      </c>
      <c r="I85" s="17">
        <v>547.20000000000005</v>
      </c>
      <c r="J85" s="21">
        <v>1611.7</v>
      </c>
      <c r="K85" s="21">
        <v>2158.9</v>
      </c>
      <c r="L85" s="17"/>
    </row>
    <row r="86" spans="1:12">
      <c r="A86" s="17">
        <v>1997</v>
      </c>
      <c r="B86" s="17">
        <v>0.2</v>
      </c>
      <c r="C86" s="17">
        <v>348.6</v>
      </c>
      <c r="D86" s="17">
        <v>94.3</v>
      </c>
      <c r="E86" s="17">
        <v>106.6</v>
      </c>
      <c r="F86" s="17">
        <v>3.7</v>
      </c>
      <c r="G86" s="17">
        <v>204.7</v>
      </c>
      <c r="H86" s="17">
        <v>27.8</v>
      </c>
      <c r="I86" s="17">
        <v>581.4</v>
      </c>
      <c r="J86" s="21">
        <v>1572.2</v>
      </c>
      <c r="K86" s="21">
        <v>2153.6</v>
      </c>
      <c r="L86" s="17"/>
    </row>
    <row r="87" spans="1:12">
      <c r="A87" s="17">
        <v>1998</v>
      </c>
      <c r="B87" s="17">
        <v>0.1</v>
      </c>
      <c r="C87" s="17">
        <v>361.7</v>
      </c>
      <c r="D87" s="17">
        <v>76.900000000000006</v>
      </c>
      <c r="E87" s="17">
        <v>82.1</v>
      </c>
      <c r="F87" s="17">
        <v>4.7</v>
      </c>
      <c r="G87" s="17">
        <v>163.6</v>
      </c>
      <c r="H87" s="17">
        <v>21.4</v>
      </c>
      <c r="I87" s="17">
        <v>546.9</v>
      </c>
      <c r="J87" s="21">
        <v>1577.1</v>
      </c>
      <c r="K87" s="21">
        <v>2123.9</v>
      </c>
      <c r="L87" s="17"/>
    </row>
    <row r="88" spans="1:12">
      <c r="A88" s="17">
        <v>1999</v>
      </c>
      <c r="B88" s="17">
        <v>0.2</v>
      </c>
      <c r="C88" s="17">
        <v>421.6</v>
      </c>
      <c r="D88" s="17">
        <v>90.1</v>
      </c>
      <c r="E88" s="17">
        <v>78.2</v>
      </c>
      <c r="F88" s="17">
        <v>3.2</v>
      </c>
      <c r="G88" s="17">
        <v>171.5</v>
      </c>
      <c r="H88" s="17">
        <v>22.5</v>
      </c>
      <c r="I88" s="17">
        <v>615.79999999999995</v>
      </c>
      <c r="J88" s="21">
        <v>1673.4</v>
      </c>
      <c r="K88" s="21">
        <v>2289.3000000000002</v>
      </c>
      <c r="L88" s="17"/>
    </row>
    <row r="89" spans="1:12">
      <c r="A89" s="17">
        <v>2000</v>
      </c>
      <c r="B89" s="17">
        <v>0.2</v>
      </c>
      <c r="C89" s="17">
        <v>513.9</v>
      </c>
      <c r="D89" s="17">
        <v>112.3</v>
      </c>
      <c r="E89" s="17">
        <v>105.4</v>
      </c>
      <c r="F89" s="17">
        <v>3.6</v>
      </c>
      <c r="G89" s="17">
        <v>221.2</v>
      </c>
      <c r="H89" s="17">
        <v>36.4</v>
      </c>
      <c r="I89" s="17">
        <v>771.8</v>
      </c>
      <c r="J89" s="21">
        <v>1695.1</v>
      </c>
      <c r="K89" s="21">
        <v>2466.9</v>
      </c>
      <c r="L89" s="17"/>
    </row>
    <row r="90" spans="1:12">
      <c r="A90" s="17">
        <v>2001</v>
      </c>
      <c r="B90" s="17">
        <v>0.2</v>
      </c>
      <c r="C90" s="17">
        <v>826.4</v>
      </c>
      <c r="D90" s="17">
        <v>113.3</v>
      </c>
      <c r="E90" s="17">
        <v>125.3</v>
      </c>
      <c r="F90" s="17">
        <v>5.0999999999999996</v>
      </c>
      <c r="G90" s="17">
        <v>243.8</v>
      </c>
      <c r="H90" s="17">
        <v>56.2</v>
      </c>
      <c r="I90" s="21">
        <v>1126.7</v>
      </c>
      <c r="J90" s="21">
        <v>1801.6</v>
      </c>
      <c r="K90" s="21">
        <v>2928.2</v>
      </c>
      <c r="L90" s="17"/>
    </row>
    <row r="91" spans="1:12">
      <c r="A91" s="17">
        <v>2002</v>
      </c>
      <c r="B91" s="17">
        <v>0.3</v>
      </c>
      <c r="C91" s="17">
        <v>684.3</v>
      </c>
      <c r="D91" s="17">
        <v>102.1</v>
      </c>
      <c r="E91" s="17">
        <v>140.1</v>
      </c>
      <c r="F91" s="17">
        <v>1.8</v>
      </c>
      <c r="G91" s="17">
        <v>244</v>
      </c>
      <c r="H91" s="17">
        <v>51.8</v>
      </c>
      <c r="I91" s="17">
        <v>980.3</v>
      </c>
      <c r="J91" s="21">
        <v>2017.8</v>
      </c>
      <c r="K91" s="21">
        <v>2998.1</v>
      </c>
      <c r="L91" s="17"/>
    </row>
    <row r="92" spans="1:12">
      <c r="A92" s="17">
        <v>2003</v>
      </c>
      <c r="B92" s="17">
        <v>0.3</v>
      </c>
      <c r="C92" s="17">
        <v>599.5</v>
      </c>
      <c r="D92" s="17">
        <v>99.8</v>
      </c>
      <c r="E92" s="17">
        <v>94.2</v>
      </c>
      <c r="F92" s="17">
        <v>5.2</v>
      </c>
      <c r="G92" s="17">
        <v>199.1</v>
      </c>
      <c r="H92" s="17">
        <v>65.400000000000006</v>
      </c>
      <c r="I92" s="17">
        <v>864.3</v>
      </c>
      <c r="J92" s="21">
        <v>2010.3</v>
      </c>
      <c r="K92" s="21">
        <v>2874.5</v>
      </c>
      <c r="L92" s="17"/>
    </row>
    <row r="93" spans="1:12">
      <c r="A93" s="17">
        <v>2004</v>
      </c>
      <c r="B93" s="17">
        <v>0.2</v>
      </c>
      <c r="C93" s="17">
        <v>702.9</v>
      </c>
      <c r="D93" s="17">
        <v>105.9</v>
      </c>
      <c r="E93" s="17">
        <v>115.6</v>
      </c>
      <c r="F93" s="17">
        <v>4.5</v>
      </c>
      <c r="G93" s="17">
        <v>226.1</v>
      </c>
      <c r="H93" s="17">
        <v>76.2</v>
      </c>
      <c r="I93" s="21">
        <v>1005.4</v>
      </c>
      <c r="J93" s="21">
        <v>2068.8000000000002</v>
      </c>
      <c r="K93" s="21">
        <v>3074.2</v>
      </c>
      <c r="L93" s="17"/>
    </row>
    <row r="94" spans="1:12">
      <c r="A94" s="17">
        <v>2005</v>
      </c>
      <c r="B94" s="17"/>
      <c r="C94" s="17">
        <v>868.8</v>
      </c>
      <c r="D94" s="17">
        <v>133.4</v>
      </c>
      <c r="E94" s="17">
        <v>146</v>
      </c>
      <c r="F94" s="17">
        <v>4.2</v>
      </c>
      <c r="G94" s="17">
        <v>283.60000000000002</v>
      </c>
      <c r="H94" s="17">
        <v>43.9</v>
      </c>
      <c r="I94" s="21">
        <v>1196.3</v>
      </c>
      <c r="J94" s="21">
        <v>2173.4</v>
      </c>
      <c r="K94" s="21">
        <v>3369.7</v>
      </c>
      <c r="L94" s="17"/>
    </row>
    <row r="95" spans="1:12">
      <c r="A95" s="17">
        <v>2006</v>
      </c>
      <c r="B95" s="17" t="s">
        <v>265</v>
      </c>
      <c r="C95" s="21">
        <v>1008.6</v>
      </c>
      <c r="D95" s="17">
        <v>147.4</v>
      </c>
      <c r="E95" s="17">
        <v>146.6</v>
      </c>
      <c r="F95" s="17">
        <v>3.9</v>
      </c>
      <c r="G95" s="17">
        <v>297.89999999999998</v>
      </c>
      <c r="H95" s="17">
        <v>44.9</v>
      </c>
      <c r="I95" s="21">
        <v>1351.4</v>
      </c>
      <c r="J95" s="21">
        <v>2349.9</v>
      </c>
      <c r="K95" s="21">
        <v>3701.2</v>
      </c>
      <c r="L95" s="17"/>
    </row>
    <row r="96" spans="1:12">
      <c r="A96" s="17">
        <v>2007</v>
      </c>
      <c r="B96" s="17" t="s">
        <v>265</v>
      </c>
      <c r="C96" s="21">
        <v>1110.9000000000001</v>
      </c>
      <c r="D96" s="17">
        <v>143.4</v>
      </c>
      <c r="E96" s="17">
        <v>154.6</v>
      </c>
      <c r="F96" s="17">
        <v>1.7</v>
      </c>
      <c r="G96" s="17">
        <v>299.7</v>
      </c>
      <c r="H96" s="17">
        <v>54.8</v>
      </c>
      <c r="I96" s="21">
        <v>1465.4</v>
      </c>
      <c r="J96" s="21">
        <v>2569.6999999999998</v>
      </c>
      <c r="K96" s="21">
        <v>4035.1</v>
      </c>
      <c r="L96" s="17"/>
    </row>
    <row r="97" spans="1:12">
      <c r="A97" s="17">
        <v>2008</v>
      </c>
      <c r="B97" s="17"/>
      <c r="C97" s="21">
        <v>1103.7</v>
      </c>
      <c r="D97" s="17">
        <v>154.69999999999999</v>
      </c>
      <c r="E97" s="17">
        <v>227.8</v>
      </c>
      <c r="F97" s="17">
        <v>1.9</v>
      </c>
      <c r="G97" s="17">
        <v>384.4</v>
      </c>
      <c r="H97" s="17">
        <v>75.5</v>
      </c>
      <c r="I97" s="21">
        <v>1563.6</v>
      </c>
      <c r="J97" s="21">
        <v>2740.9</v>
      </c>
      <c r="K97" s="21">
        <v>4304.6000000000004</v>
      </c>
      <c r="L97" s="17"/>
    </row>
    <row r="98" spans="1:12">
      <c r="A98" s="17">
        <v>2009</v>
      </c>
      <c r="B98" s="17"/>
      <c r="C98" s="21">
        <v>1173.8</v>
      </c>
      <c r="D98" s="17">
        <v>108.3</v>
      </c>
      <c r="E98" s="17">
        <v>208.9</v>
      </c>
      <c r="F98" s="17">
        <v>2.6</v>
      </c>
      <c r="G98" s="17">
        <v>319.7</v>
      </c>
      <c r="H98" s="17">
        <v>80</v>
      </c>
      <c r="I98" s="21">
        <v>1573.6</v>
      </c>
      <c r="J98" s="21">
        <v>2821.8</v>
      </c>
      <c r="K98" s="21">
        <v>4395.3999999999996</v>
      </c>
      <c r="L98" s="17"/>
    </row>
    <row r="99" spans="1:12">
      <c r="A99" s="17">
        <v>2010</v>
      </c>
      <c r="B99" s="17"/>
      <c r="C99" s="17">
        <v>924.8</v>
      </c>
      <c r="D99" s="17">
        <v>128.6</v>
      </c>
      <c r="E99" s="17">
        <v>235.4</v>
      </c>
      <c r="F99" s="17">
        <v>3.2</v>
      </c>
      <c r="G99" s="17">
        <v>367.2</v>
      </c>
      <c r="H99" s="17">
        <v>101.3</v>
      </c>
      <c r="I99" s="21">
        <v>1393.3</v>
      </c>
      <c r="J99" s="21">
        <v>2805.6</v>
      </c>
      <c r="K99" s="21">
        <v>4198.8</v>
      </c>
      <c r="L99" s="17"/>
    </row>
    <row r="100" spans="1:12">
      <c r="A100" s="17">
        <v>2011</v>
      </c>
      <c r="B100" s="17"/>
      <c r="C100" s="21">
        <v>1050.3</v>
      </c>
      <c r="D100" s="17">
        <v>142.19999999999999</v>
      </c>
      <c r="E100" s="17">
        <v>254.1</v>
      </c>
      <c r="F100" s="17">
        <v>2.2999999999999998</v>
      </c>
      <c r="G100" s="17">
        <v>398.6</v>
      </c>
      <c r="H100" s="17">
        <v>118.1</v>
      </c>
      <c r="I100" s="21">
        <v>1567</v>
      </c>
      <c r="J100" s="21">
        <v>3010.5</v>
      </c>
      <c r="K100" s="21">
        <v>4577.5</v>
      </c>
      <c r="L100" s="17"/>
    </row>
    <row r="101" spans="1:12">
      <c r="A101" s="17">
        <v>2012</v>
      </c>
      <c r="B101" s="17"/>
      <c r="C101" s="17">
        <v>948.3</v>
      </c>
      <c r="D101" s="17">
        <v>108</v>
      </c>
      <c r="E101" s="17">
        <v>178.7</v>
      </c>
      <c r="F101" s="17">
        <v>1</v>
      </c>
      <c r="G101" s="17">
        <v>287.60000000000002</v>
      </c>
      <c r="H101" s="17">
        <v>109.9</v>
      </c>
      <c r="I101" s="21">
        <v>1345.8</v>
      </c>
      <c r="J101" s="21">
        <v>3028.3</v>
      </c>
      <c r="K101" s="21">
        <v>4374.1000000000004</v>
      </c>
      <c r="L101" s="17"/>
    </row>
    <row r="102" spans="1:12">
      <c r="A102" s="17">
        <v>2013</v>
      </c>
      <c r="B102" s="17"/>
      <c r="C102" s="17">
        <v>947.9</v>
      </c>
      <c r="D102" s="17">
        <v>102.5</v>
      </c>
      <c r="E102" s="17">
        <v>178.4</v>
      </c>
      <c r="F102" s="17">
        <v>0.7</v>
      </c>
      <c r="G102" s="17">
        <v>281.60000000000002</v>
      </c>
      <c r="H102" s="17">
        <v>140.4</v>
      </c>
      <c r="I102" s="21">
        <v>1369.8</v>
      </c>
      <c r="J102" s="21">
        <v>3129.4</v>
      </c>
      <c r="K102" s="21">
        <v>4499.2</v>
      </c>
      <c r="L102" s="17"/>
    </row>
    <row r="103" spans="1:12">
      <c r="A103" s="17">
        <v>2014</v>
      </c>
      <c r="B103" s="17"/>
      <c r="C103" s="17">
        <v>834</v>
      </c>
      <c r="D103" s="17">
        <v>107.8</v>
      </c>
      <c r="E103" s="17">
        <v>200.6</v>
      </c>
      <c r="F103" s="17">
        <v>1.2</v>
      </c>
      <c r="G103" s="17">
        <v>309.60000000000002</v>
      </c>
      <c r="H103" s="17">
        <v>138.5</v>
      </c>
      <c r="I103" s="21">
        <v>1282.0999999999999</v>
      </c>
      <c r="J103" s="21">
        <v>3040.6</v>
      </c>
      <c r="K103" s="21">
        <v>4322.7</v>
      </c>
      <c r="L103" s="17"/>
    </row>
    <row r="104" spans="1:12">
      <c r="A104" s="17">
        <v>2015</v>
      </c>
      <c r="B104" s="17"/>
      <c r="C104" s="17">
        <v>849.2</v>
      </c>
      <c r="D104" s="17">
        <v>70.8</v>
      </c>
      <c r="E104" s="17">
        <v>133.6</v>
      </c>
      <c r="F104" s="17">
        <v>0.4</v>
      </c>
      <c r="G104" s="17">
        <v>204.8</v>
      </c>
      <c r="H104" s="17">
        <v>109.2</v>
      </c>
      <c r="I104" s="21">
        <v>1163.2</v>
      </c>
      <c r="J104" s="21">
        <v>3098.1</v>
      </c>
      <c r="K104" s="21">
        <v>4261.3</v>
      </c>
      <c r="L104" s="17"/>
    </row>
    <row r="105" spans="1:12">
      <c r="A105" s="17">
        <v>2016</v>
      </c>
      <c r="B105" s="17"/>
      <c r="C105" s="17">
        <v>822.7</v>
      </c>
      <c r="D105" s="17">
        <v>59.1</v>
      </c>
      <c r="E105" s="17">
        <v>159.1</v>
      </c>
      <c r="F105" s="17">
        <v>0.5</v>
      </c>
      <c r="G105" s="17">
        <v>218.8</v>
      </c>
      <c r="H105" s="17">
        <v>102</v>
      </c>
      <c r="I105" s="21">
        <v>1143.5</v>
      </c>
      <c r="J105" s="21">
        <v>3244.7</v>
      </c>
      <c r="K105" s="21">
        <v>4388.2</v>
      </c>
      <c r="L105" s="17"/>
    </row>
    <row r="106" spans="1:12">
      <c r="A106" s="17">
        <v>2017</v>
      </c>
      <c r="B106" s="17"/>
      <c r="C106" s="17">
        <v>966.7</v>
      </c>
      <c r="D106" s="17">
        <v>91.7</v>
      </c>
      <c r="E106" s="17">
        <v>221.2</v>
      </c>
      <c r="F106" s="17">
        <v>0.4</v>
      </c>
      <c r="G106" s="17">
        <v>313.39999999999998</v>
      </c>
      <c r="H106" s="17">
        <v>118.1</v>
      </c>
      <c r="I106" s="21">
        <v>1398.2</v>
      </c>
      <c r="J106" s="21">
        <v>3600.6</v>
      </c>
      <c r="K106" s="21">
        <v>4998.8</v>
      </c>
      <c r="L106" s="17"/>
    </row>
    <row r="107" spans="1:12">
      <c r="A107" s="17">
        <v>2018</v>
      </c>
      <c r="B107" s="17"/>
      <c r="C107" s="17">
        <v>859.1</v>
      </c>
      <c r="D107" s="17">
        <v>77.8</v>
      </c>
      <c r="E107" s="17">
        <v>225.7</v>
      </c>
      <c r="F107" s="17">
        <v>0.5</v>
      </c>
      <c r="G107" s="17">
        <v>304</v>
      </c>
      <c r="H107" s="17">
        <v>139.9</v>
      </c>
      <c r="I107" s="21">
        <v>1303</v>
      </c>
      <c r="J107" s="21">
        <v>3446.4</v>
      </c>
      <c r="K107" s="21">
        <v>4749.3999999999996</v>
      </c>
      <c r="L107" s="17"/>
    </row>
    <row r="108" spans="1:12">
      <c r="A108" s="17">
        <v>2019</v>
      </c>
      <c r="B108" s="17"/>
      <c r="C108" s="17">
        <v>883.5</v>
      </c>
      <c r="D108" s="17">
        <v>77.8</v>
      </c>
      <c r="E108" s="17">
        <v>250.8</v>
      </c>
      <c r="F108" s="17">
        <v>0.7</v>
      </c>
      <c r="G108" s="17">
        <v>329.3</v>
      </c>
      <c r="H108" s="17">
        <v>153.1</v>
      </c>
      <c r="I108" s="21">
        <v>1365.8</v>
      </c>
      <c r="J108" s="21">
        <v>3544.7</v>
      </c>
      <c r="K108" s="21">
        <v>4910.6000000000004</v>
      </c>
      <c r="L108" s="17"/>
    </row>
    <row r="109" spans="1:12">
      <c r="A109" s="17">
        <v>2020</v>
      </c>
      <c r="B109" s="17"/>
      <c r="C109" s="17">
        <v>956.5</v>
      </c>
      <c r="D109" s="17">
        <v>61.6</v>
      </c>
      <c r="E109" s="17">
        <v>187.5</v>
      </c>
      <c r="F109" s="17">
        <v>0.3</v>
      </c>
      <c r="G109" s="17">
        <v>249.4</v>
      </c>
      <c r="H109" s="17">
        <v>100.8</v>
      </c>
      <c r="I109" s="21">
        <v>1306.7</v>
      </c>
      <c r="J109" s="21">
        <v>3639.3</v>
      </c>
      <c r="K109" s="21">
        <v>4946</v>
      </c>
      <c r="L109" s="17" t="s">
        <v>257</v>
      </c>
    </row>
    <row r="110" spans="1:12">
      <c r="A110" s="22">
        <v>2021</v>
      </c>
      <c r="B110" s="22"/>
      <c r="C110" s="23">
        <v>1041</v>
      </c>
      <c r="D110" s="22">
        <v>86.2</v>
      </c>
      <c r="E110" s="22">
        <v>244.4</v>
      </c>
      <c r="F110" s="22">
        <v>0.6</v>
      </c>
      <c r="G110" s="22">
        <v>331.3</v>
      </c>
      <c r="H110" s="22">
        <v>116.7</v>
      </c>
      <c r="I110" s="23">
        <v>1489</v>
      </c>
      <c r="J110" s="23">
        <v>3843.7</v>
      </c>
      <c r="K110" s="23">
        <v>5332.7</v>
      </c>
      <c r="L110" s="24"/>
    </row>
  </sheetData>
  <mergeCells count="10">
    <mergeCell ref="I3:I4"/>
    <mergeCell ref="B5:L5"/>
    <mergeCell ref="B58:L58"/>
    <mergeCell ref="A2:A5"/>
    <mergeCell ref="B2:I2"/>
    <mergeCell ref="J2:J4"/>
    <mergeCell ref="K2:L4"/>
    <mergeCell ref="B3:B4"/>
    <mergeCell ref="C3:C4"/>
    <mergeCell ref="D3:G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442E9-6606-4CF6-8D8A-28B1200D955B}">
  <dimension ref="A1:L110"/>
  <sheetViews>
    <sheetView workbookViewId="0">
      <selection sqref="A1:M110"/>
    </sheetView>
  </sheetViews>
  <sheetFormatPr defaultRowHeight="15"/>
  <sheetData>
    <row r="1" spans="1:12" ht="21">
      <c r="A1" s="27" t="s">
        <v>277</v>
      </c>
    </row>
    <row r="2" spans="1:12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15" t="s">
        <v>245</v>
      </c>
      <c r="K2" s="116" t="s">
        <v>246</v>
      </c>
      <c r="L2" s="109"/>
    </row>
    <row r="3" spans="1:12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14" t="s">
        <v>250</v>
      </c>
      <c r="I3" s="116" t="s">
        <v>251</v>
      </c>
      <c r="J3" s="104"/>
      <c r="K3" s="110"/>
      <c r="L3" s="111"/>
    </row>
    <row r="4" spans="1:12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14" t="s">
        <v>254</v>
      </c>
      <c r="I4" s="112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0.8</v>
      </c>
      <c r="C6" s="16">
        <v>0.88</v>
      </c>
      <c r="D6" s="16">
        <v>1.28</v>
      </c>
      <c r="E6" s="16">
        <v>2.31</v>
      </c>
      <c r="F6" s="16"/>
      <c r="G6" s="16">
        <v>1.99</v>
      </c>
      <c r="H6" s="16">
        <v>0.72</v>
      </c>
      <c r="I6" s="16">
        <v>1.05</v>
      </c>
      <c r="J6" s="16">
        <v>6.57</v>
      </c>
      <c r="K6" s="16">
        <v>1.85</v>
      </c>
      <c r="L6" s="16"/>
    </row>
    <row r="7" spans="1:12">
      <c r="A7" s="17">
        <v>1971</v>
      </c>
      <c r="B7" s="17">
        <v>1.1399999999999999</v>
      </c>
      <c r="C7" s="17">
        <v>0.91</v>
      </c>
      <c r="D7" s="17">
        <v>1.36</v>
      </c>
      <c r="E7" s="17">
        <v>2.35</v>
      </c>
      <c r="F7" s="17"/>
      <c r="G7" s="17">
        <v>1.94</v>
      </c>
      <c r="H7" s="17">
        <v>0.76</v>
      </c>
      <c r="I7" s="17">
        <v>1.0900000000000001</v>
      </c>
      <c r="J7" s="17">
        <v>6.57</v>
      </c>
      <c r="K7" s="17">
        <v>1.89</v>
      </c>
      <c r="L7" s="17"/>
    </row>
    <row r="8" spans="1:12">
      <c r="A8" s="17">
        <v>1972</v>
      </c>
      <c r="B8" s="17">
        <v>0.95</v>
      </c>
      <c r="C8" s="17">
        <v>0.94</v>
      </c>
      <c r="D8" s="17">
        <v>1.36</v>
      </c>
      <c r="E8" s="17">
        <v>2.29</v>
      </c>
      <c r="F8" s="17"/>
      <c r="G8" s="17">
        <v>1.93</v>
      </c>
      <c r="H8" s="17">
        <v>0.77</v>
      </c>
      <c r="I8" s="17">
        <v>1.1399999999999999</v>
      </c>
      <c r="J8" s="17">
        <v>6.65</v>
      </c>
      <c r="K8" s="17">
        <v>2.0299999999999998</v>
      </c>
      <c r="L8" s="17"/>
    </row>
    <row r="9" spans="1:12">
      <c r="A9" s="17">
        <v>1973</v>
      </c>
      <c r="B9" s="17">
        <v>0.89</v>
      </c>
      <c r="C9" s="17">
        <v>1.06</v>
      </c>
      <c r="D9" s="17">
        <v>1.58</v>
      </c>
      <c r="E9" s="17">
        <v>3.73</v>
      </c>
      <c r="F9" s="17"/>
      <c r="G9" s="17">
        <v>2.77</v>
      </c>
      <c r="H9" s="17">
        <v>0.88</v>
      </c>
      <c r="I9" s="17">
        <v>1.4</v>
      </c>
      <c r="J9" s="17">
        <v>6.89</v>
      </c>
      <c r="K9" s="17">
        <v>2.27</v>
      </c>
      <c r="L9" s="17"/>
    </row>
    <row r="10" spans="1:12">
      <c r="A10" s="17">
        <v>1974</v>
      </c>
      <c r="B10" s="17">
        <v>1.06</v>
      </c>
      <c r="C10" s="17">
        <v>1.1000000000000001</v>
      </c>
      <c r="D10" s="17">
        <v>2.5099999999999998</v>
      </c>
      <c r="E10" s="17">
        <v>4.16</v>
      </c>
      <c r="F10" s="17"/>
      <c r="G10" s="17">
        <v>3.41</v>
      </c>
      <c r="H10" s="17">
        <v>1.36</v>
      </c>
      <c r="I10" s="17">
        <v>1.65</v>
      </c>
      <c r="J10" s="17">
        <v>7.16</v>
      </c>
      <c r="K10" s="17">
        <v>2.64</v>
      </c>
      <c r="L10" s="17"/>
    </row>
    <row r="11" spans="1:12">
      <c r="A11" s="17">
        <v>1975</v>
      </c>
      <c r="B11" s="17">
        <v>1.06</v>
      </c>
      <c r="C11" s="17">
        <v>1.27</v>
      </c>
      <c r="D11" s="17">
        <v>2.84</v>
      </c>
      <c r="E11" s="17">
        <v>3.88</v>
      </c>
      <c r="F11" s="17"/>
      <c r="G11" s="17">
        <v>3.37</v>
      </c>
      <c r="H11" s="17">
        <v>1.43</v>
      </c>
      <c r="I11" s="17">
        <v>1.73</v>
      </c>
      <c r="J11" s="17">
        <v>7.02</v>
      </c>
      <c r="K11" s="17">
        <v>2.72</v>
      </c>
      <c r="L11" s="17"/>
    </row>
    <row r="12" spans="1:12">
      <c r="A12" s="17">
        <v>1976</v>
      </c>
      <c r="B12" s="17">
        <v>2.0699999999999998</v>
      </c>
      <c r="C12" s="17">
        <v>1.35</v>
      </c>
      <c r="D12" s="17">
        <v>2.94</v>
      </c>
      <c r="E12" s="17">
        <v>4.3</v>
      </c>
      <c r="F12" s="17"/>
      <c r="G12" s="17">
        <v>3.61</v>
      </c>
      <c r="H12" s="17">
        <v>1.53</v>
      </c>
      <c r="I12" s="17">
        <v>1.88</v>
      </c>
      <c r="J12" s="17">
        <v>7.06</v>
      </c>
      <c r="K12" s="17">
        <v>2.9</v>
      </c>
      <c r="L12" s="17"/>
    </row>
    <row r="13" spans="1:12">
      <c r="A13" s="17">
        <v>1977</v>
      </c>
      <c r="B13" s="17">
        <v>1.18</v>
      </c>
      <c r="C13" s="17">
        <v>1.8</v>
      </c>
      <c r="D13" s="17">
        <v>3.27</v>
      </c>
      <c r="E13" s="17">
        <v>4.3899999999999997</v>
      </c>
      <c r="F13" s="17"/>
      <c r="G13" s="17">
        <v>3.83</v>
      </c>
      <c r="H13" s="17">
        <v>1.74</v>
      </c>
      <c r="I13" s="17">
        <v>2.2999999999999998</v>
      </c>
      <c r="J13" s="17">
        <v>7.44</v>
      </c>
      <c r="K13" s="17">
        <v>3.43</v>
      </c>
      <c r="L13" s="17"/>
    </row>
    <row r="14" spans="1:12">
      <c r="A14" s="17">
        <v>1978</v>
      </c>
      <c r="B14" s="17">
        <v>1.29</v>
      </c>
      <c r="C14" s="17">
        <v>1.9</v>
      </c>
      <c r="D14" s="17">
        <v>3.32</v>
      </c>
      <c r="E14" s="17">
        <v>4.72</v>
      </c>
      <c r="F14" s="17"/>
      <c r="G14" s="17">
        <v>4.09</v>
      </c>
      <c r="H14" s="17">
        <v>1.83</v>
      </c>
      <c r="I14" s="17">
        <v>2.48</v>
      </c>
      <c r="J14" s="17">
        <v>8.18</v>
      </c>
      <c r="K14" s="17">
        <v>3.77</v>
      </c>
      <c r="L14" s="17"/>
    </row>
    <row r="15" spans="1:12">
      <c r="A15" s="17">
        <v>1979</v>
      </c>
      <c r="B15" s="17">
        <v>1.0900000000000001</v>
      </c>
      <c r="C15" s="17">
        <v>2.2400000000000002</v>
      </c>
      <c r="D15" s="17">
        <v>4.67</v>
      </c>
      <c r="E15" s="17">
        <v>5.8</v>
      </c>
      <c r="F15" s="17"/>
      <c r="G15" s="17">
        <v>5.08</v>
      </c>
      <c r="H15" s="17">
        <v>2.63</v>
      </c>
      <c r="I15" s="17">
        <v>2.85</v>
      </c>
      <c r="J15" s="17">
        <v>8.36</v>
      </c>
      <c r="K15" s="17">
        <v>4.2699999999999996</v>
      </c>
      <c r="L15" s="17"/>
    </row>
    <row r="16" spans="1:12">
      <c r="A16" s="17">
        <v>1980</v>
      </c>
      <c r="B16" s="17">
        <v>1.35</v>
      </c>
      <c r="C16" s="17">
        <v>3.02</v>
      </c>
      <c r="D16" s="17">
        <v>6.92</v>
      </c>
      <c r="E16" s="17">
        <v>7.21</v>
      </c>
      <c r="F16" s="17"/>
      <c r="G16" s="17">
        <v>7.08</v>
      </c>
      <c r="H16" s="17">
        <v>3.66</v>
      </c>
      <c r="I16" s="17">
        <v>3.91</v>
      </c>
      <c r="J16" s="17">
        <v>9.0399999999999991</v>
      </c>
      <c r="K16" s="17">
        <v>5.35</v>
      </c>
      <c r="L16" s="17"/>
    </row>
    <row r="17" spans="1:12">
      <c r="A17" s="17">
        <v>1981</v>
      </c>
      <c r="B17" s="17">
        <v>1.64</v>
      </c>
      <c r="C17" s="17">
        <v>3.72</v>
      </c>
      <c r="D17" s="17">
        <v>8.27</v>
      </c>
      <c r="E17" s="17">
        <v>8.25</v>
      </c>
      <c r="F17" s="17"/>
      <c r="G17" s="17">
        <v>8.26</v>
      </c>
      <c r="H17" s="17">
        <v>4.51</v>
      </c>
      <c r="I17" s="17">
        <v>4.47</v>
      </c>
      <c r="J17" s="17">
        <v>10.5</v>
      </c>
      <c r="K17" s="17">
        <v>6.39</v>
      </c>
      <c r="L17" s="17"/>
    </row>
    <row r="18" spans="1:12">
      <c r="A18" s="17">
        <v>1982</v>
      </c>
      <c r="B18" s="17">
        <v>1.9</v>
      </c>
      <c r="C18" s="17">
        <v>4.42</v>
      </c>
      <c r="D18" s="17">
        <v>8.41</v>
      </c>
      <c r="E18" s="17">
        <v>8.85</v>
      </c>
      <c r="F18" s="17"/>
      <c r="G18" s="17">
        <v>8.66</v>
      </c>
      <c r="H18" s="17">
        <v>4.37</v>
      </c>
      <c r="I18" s="17">
        <v>5.21</v>
      </c>
      <c r="J18" s="17">
        <v>11.2</v>
      </c>
      <c r="K18" s="17">
        <v>7</v>
      </c>
      <c r="L18" s="17"/>
    </row>
    <row r="19" spans="1:12">
      <c r="A19" s="17">
        <v>1983</v>
      </c>
      <c r="B19" s="17">
        <v>0.68</v>
      </c>
      <c r="C19" s="17">
        <v>4.5999999999999996</v>
      </c>
      <c r="D19" s="17">
        <v>6.97</v>
      </c>
      <c r="E19" s="17">
        <v>8.33</v>
      </c>
      <c r="F19" s="17">
        <v>7.45</v>
      </c>
      <c r="G19" s="17">
        <v>7.73</v>
      </c>
      <c r="H19" s="17">
        <v>4.2300000000000004</v>
      </c>
      <c r="I19" s="17">
        <v>5.39</v>
      </c>
      <c r="J19" s="17">
        <v>12.96</v>
      </c>
      <c r="K19" s="17">
        <v>7.73</v>
      </c>
      <c r="L19" s="17"/>
    </row>
    <row r="20" spans="1:12">
      <c r="A20" s="17">
        <v>1984</v>
      </c>
      <c r="B20" s="17">
        <v>0.84</v>
      </c>
      <c r="C20" s="17">
        <v>4.84</v>
      </c>
      <c r="D20" s="17">
        <v>6.56</v>
      </c>
      <c r="E20" s="17">
        <v>8.19</v>
      </c>
      <c r="F20" s="17">
        <v>7.7</v>
      </c>
      <c r="G20" s="17">
        <v>7.25</v>
      </c>
      <c r="H20" s="17">
        <v>4.3099999999999996</v>
      </c>
      <c r="I20" s="17">
        <v>5.23</v>
      </c>
      <c r="J20" s="17">
        <v>12.58</v>
      </c>
      <c r="K20" s="17">
        <v>7.7</v>
      </c>
      <c r="L20" s="17"/>
    </row>
    <row r="21" spans="1:12">
      <c r="A21" s="17">
        <v>1985</v>
      </c>
      <c r="B21" s="17">
        <v>0.98</v>
      </c>
      <c r="C21" s="17">
        <v>4.82</v>
      </c>
      <c r="D21" s="17">
        <v>7.92</v>
      </c>
      <c r="E21" s="17">
        <v>8.18</v>
      </c>
      <c r="F21" s="17">
        <v>8.2899999999999991</v>
      </c>
      <c r="G21" s="17">
        <v>8.07</v>
      </c>
      <c r="H21" s="17">
        <v>4.1399999999999997</v>
      </c>
      <c r="I21" s="17">
        <v>5.36</v>
      </c>
      <c r="J21" s="17">
        <v>13.77</v>
      </c>
      <c r="K21" s="17">
        <v>8.2200000000000006</v>
      </c>
      <c r="L21" s="17"/>
    </row>
    <row r="22" spans="1:12">
      <c r="A22" s="17">
        <v>1986</v>
      </c>
      <c r="B22" s="17">
        <v>1.37</v>
      </c>
      <c r="C22" s="17">
        <v>4.46</v>
      </c>
      <c r="D22" s="17">
        <v>4.87</v>
      </c>
      <c r="E22" s="17">
        <v>7.12</v>
      </c>
      <c r="F22" s="17">
        <v>4.4800000000000004</v>
      </c>
      <c r="G22" s="17">
        <v>6.09</v>
      </c>
      <c r="H22" s="17">
        <v>3.32</v>
      </c>
      <c r="I22" s="17">
        <v>4.75</v>
      </c>
      <c r="J22" s="17">
        <v>14.68</v>
      </c>
      <c r="K22" s="17">
        <v>8.09</v>
      </c>
      <c r="L22" s="17"/>
    </row>
    <row r="23" spans="1:12">
      <c r="A23" s="17">
        <v>1987</v>
      </c>
      <c r="B23" s="17">
        <v>1.44</v>
      </c>
      <c r="C23" s="17">
        <v>4.33</v>
      </c>
      <c r="D23" s="17">
        <v>5.15</v>
      </c>
      <c r="E23" s="17">
        <v>6.62</v>
      </c>
      <c r="F23" s="17">
        <v>4.4800000000000004</v>
      </c>
      <c r="G23" s="17">
        <v>6.14</v>
      </c>
      <c r="H23" s="17">
        <v>3.16</v>
      </c>
      <c r="I23" s="17">
        <v>4.67</v>
      </c>
      <c r="J23" s="17">
        <v>16.190000000000001</v>
      </c>
      <c r="K23" s="17">
        <v>8.7200000000000006</v>
      </c>
      <c r="L23" s="17"/>
    </row>
    <row r="24" spans="1:12">
      <c r="A24" s="17">
        <v>1988</v>
      </c>
      <c r="B24" s="17">
        <v>0.95</v>
      </c>
      <c r="C24" s="17">
        <v>4.2</v>
      </c>
      <c r="D24" s="17">
        <v>4.6100000000000003</v>
      </c>
      <c r="E24" s="17">
        <v>6.55</v>
      </c>
      <c r="F24" s="17">
        <v>4.1900000000000004</v>
      </c>
      <c r="G24" s="17">
        <v>5.92</v>
      </c>
      <c r="H24" s="17">
        <v>3.2</v>
      </c>
      <c r="I24" s="17">
        <v>4.5</v>
      </c>
      <c r="J24" s="17">
        <v>15.89</v>
      </c>
      <c r="K24" s="17">
        <v>8.42</v>
      </c>
      <c r="L24" s="17"/>
    </row>
    <row r="25" spans="1:12">
      <c r="A25" s="17">
        <v>1989</v>
      </c>
      <c r="B25" s="17">
        <v>1.25</v>
      </c>
      <c r="C25" s="17">
        <v>4.29</v>
      </c>
      <c r="D25" s="17">
        <v>5.08</v>
      </c>
      <c r="E25" s="17">
        <v>8.51</v>
      </c>
      <c r="F25" s="17">
        <v>4.38</v>
      </c>
      <c r="G25" s="17">
        <v>7.15</v>
      </c>
      <c r="H25" s="17">
        <v>3.53</v>
      </c>
      <c r="I25" s="17">
        <v>4.8600000000000003</v>
      </c>
      <c r="J25" s="17">
        <v>15.77</v>
      </c>
      <c r="K25" s="17">
        <v>8.4499999999999993</v>
      </c>
      <c r="L25" s="17"/>
    </row>
    <row r="26" spans="1:12">
      <c r="A26" s="17">
        <v>1990</v>
      </c>
      <c r="B26" s="17">
        <v>1.32</v>
      </c>
      <c r="C26" s="17">
        <v>4.47</v>
      </c>
      <c r="D26" s="17">
        <v>6.42</v>
      </c>
      <c r="E26" s="17">
        <v>9.99</v>
      </c>
      <c r="F26" s="17">
        <v>5.7</v>
      </c>
      <c r="G26" s="17">
        <v>8.6999999999999993</v>
      </c>
      <c r="H26" s="17">
        <v>4.75</v>
      </c>
      <c r="I26" s="17">
        <v>5.32</v>
      </c>
      <c r="J26" s="17">
        <v>15.97</v>
      </c>
      <c r="K26" s="17">
        <v>8.86</v>
      </c>
      <c r="L26" s="17"/>
    </row>
    <row r="27" spans="1:12">
      <c r="A27" s="17">
        <v>1991</v>
      </c>
      <c r="B27" s="17">
        <v>1.1599999999999999</v>
      </c>
      <c r="C27" s="17">
        <v>4.3899999999999997</v>
      </c>
      <c r="D27" s="17">
        <v>6.11</v>
      </c>
      <c r="E27" s="17">
        <v>10.42</v>
      </c>
      <c r="F27" s="17">
        <v>6.97</v>
      </c>
      <c r="G27" s="17">
        <v>8.73</v>
      </c>
      <c r="H27" s="17">
        <v>4.55</v>
      </c>
      <c r="I27" s="17">
        <v>5.15</v>
      </c>
      <c r="J27" s="17">
        <v>16.88</v>
      </c>
      <c r="K27" s="17">
        <v>9</v>
      </c>
      <c r="L27" s="17"/>
    </row>
    <row r="28" spans="1:12">
      <c r="A28" s="17">
        <v>1992</v>
      </c>
      <c r="B28" s="17">
        <v>1.26</v>
      </c>
      <c r="C28" s="17">
        <v>4.7</v>
      </c>
      <c r="D28" s="17">
        <v>5.99</v>
      </c>
      <c r="E28" s="17">
        <v>8.65</v>
      </c>
      <c r="F28" s="17">
        <v>6.56</v>
      </c>
      <c r="G28" s="17">
        <v>7.79</v>
      </c>
      <c r="H28" s="17">
        <v>4.16</v>
      </c>
      <c r="I28" s="17">
        <v>5.14</v>
      </c>
      <c r="J28" s="17">
        <v>17.11</v>
      </c>
      <c r="K28" s="17">
        <v>9.2799999999999994</v>
      </c>
      <c r="L28" s="17"/>
    </row>
    <row r="29" spans="1:12">
      <c r="A29" s="17">
        <v>1993</v>
      </c>
      <c r="B29" s="17">
        <v>1.27</v>
      </c>
      <c r="C29" s="17">
        <v>4.83</v>
      </c>
      <c r="D29" s="17">
        <v>6.02</v>
      </c>
      <c r="E29" s="17">
        <v>7.36</v>
      </c>
      <c r="F29" s="17">
        <v>6.64</v>
      </c>
      <c r="G29" s="17">
        <v>6.82</v>
      </c>
      <c r="H29" s="17">
        <v>4.0599999999999996</v>
      </c>
      <c r="I29" s="17">
        <v>5.08</v>
      </c>
      <c r="J29" s="17">
        <v>16.920000000000002</v>
      </c>
      <c r="K29" s="17">
        <v>8.98</v>
      </c>
      <c r="L29" s="17"/>
    </row>
    <row r="30" spans="1:12">
      <c r="A30" s="17">
        <v>1994</v>
      </c>
      <c r="B30" s="17">
        <v>1.36</v>
      </c>
      <c r="C30" s="17">
        <v>5.1100000000000003</v>
      </c>
      <c r="D30" s="17">
        <v>5.67</v>
      </c>
      <c r="E30" s="17">
        <v>7.6</v>
      </c>
      <c r="F30" s="17">
        <v>5.67</v>
      </c>
      <c r="G30" s="17">
        <v>6.98</v>
      </c>
      <c r="H30" s="17">
        <v>3.94</v>
      </c>
      <c r="I30" s="17">
        <v>5.31</v>
      </c>
      <c r="J30" s="17">
        <v>17.47</v>
      </c>
      <c r="K30" s="17">
        <v>9.5299999999999994</v>
      </c>
      <c r="L30" s="17"/>
    </row>
    <row r="31" spans="1:12">
      <c r="A31" s="17">
        <v>1995</v>
      </c>
      <c r="B31" s="17">
        <v>1.39</v>
      </c>
      <c r="C31" s="17">
        <v>5</v>
      </c>
      <c r="D31" s="17">
        <v>6.09</v>
      </c>
      <c r="E31" s="17">
        <v>7.57</v>
      </c>
      <c r="F31" s="17">
        <v>5.87</v>
      </c>
      <c r="G31" s="17">
        <v>6.95</v>
      </c>
      <c r="H31" s="17">
        <v>3.86</v>
      </c>
      <c r="I31" s="17">
        <v>5.21</v>
      </c>
      <c r="J31" s="17">
        <v>17.850000000000001</v>
      </c>
      <c r="K31" s="17">
        <v>9.52</v>
      </c>
      <c r="L31" s="17"/>
    </row>
    <row r="32" spans="1:12">
      <c r="A32" s="17">
        <v>1996</v>
      </c>
      <c r="B32" s="17">
        <v>1.4</v>
      </c>
      <c r="C32" s="17">
        <v>4.72</v>
      </c>
      <c r="D32" s="17">
        <v>6.28</v>
      </c>
      <c r="E32" s="17">
        <v>9.35</v>
      </c>
      <c r="F32" s="17">
        <v>6.59</v>
      </c>
      <c r="G32" s="17">
        <v>7.82</v>
      </c>
      <c r="H32" s="17">
        <v>4.43</v>
      </c>
      <c r="I32" s="17">
        <v>5.14</v>
      </c>
      <c r="J32" s="17">
        <v>18.239999999999998</v>
      </c>
      <c r="K32" s="17">
        <v>9.43</v>
      </c>
      <c r="L32" s="17"/>
    </row>
    <row r="33" spans="1:12">
      <c r="A33" s="17">
        <v>1997</v>
      </c>
      <c r="B33" s="17">
        <v>1.42</v>
      </c>
      <c r="C33" s="17">
        <v>4.9000000000000004</v>
      </c>
      <c r="D33" s="17">
        <v>6.76</v>
      </c>
      <c r="E33" s="17">
        <v>8.9700000000000006</v>
      </c>
      <c r="F33" s="17">
        <v>6.9</v>
      </c>
      <c r="G33" s="17">
        <v>7.03</v>
      </c>
      <c r="H33" s="17">
        <v>4.41</v>
      </c>
      <c r="I33" s="17">
        <v>5.22</v>
      </c>
      <c r="J33" s="17">
        <v>18.760000000000002</v>
      </c>
      <c r="K33" s="17">
        <v>9.6</v>
      </c>
      <c r="L33" s="17"/>
    </row>
    <row r="34" spans="1:12">
      <c r="A34" s="17">
        <v>1998</v>
      </c>
      <c r="B34" s="17">
        <v>1.29</v>
      </c>
      <c r="C34" s="17">
        <v>5.12</v>
      </c>
      <c r="D34" s="17">
        <v>5.6</v>
      </c>
      <c r="E34" s="17">
        <v>7.47</v>
      </c>
      <c r="F34" s="17">
        <v>5.97</v>
      </c>
      <c r="G34" s="17">
        <v>5.82</v>
      </c>
      <c r="H34" s="17">
        <v>3.82</v>
      </c>
      <c r="I34" s="17">
        <v>5.16</v>
      </c>
      <c r="J34" s="17">
        <v>19.05</v>
      </c>
      <c r="K34" s="17">
        <v>10.09</v>
      </c>
      <c r="L34" s="17"/>
    </row>
    <row r="35" spans="1:12">
      <c r="A35" s="17">
        <v>1999</v>
      </c>
      <c r="B35" s="17">
        <v>0.89</v>
      </c>
      <c r="C35" s="17">
        <v>5.04</v>
      </c>
      <c r="D35" s="17">
        <v>5.82</v>
      </c>
      <c r="E35" s="17">
        <v>8</v>
      </c>
      <c r="F35" s="17">
        <v>7.04</v>
      </c>
      <c r="G35" s="17">
        <v>6.89</v>
      </c>
      <c r="H35" s="17">
        <v>3.92</v>
      </c>
      <c r="I35" s="17">
        <v>5.21</v>
      </c>
      <c r="J35" s="17">
        <v>19.88</v>
      </c>
      <c r="K35" s="17">
        <v>10.31</v>
      </c>
      <c r="L35" s="17"/>
    </row>
    <row r="36" spans="1:12">
      <c r="A36" s="17">
        <v>2000</v>
      </c>
      <c r="B36" s="17">
        <v>0.98</v>
      </c>
      <c r="C36" s="17">
        <v>5.89</v>
      </c>
      <c r="D36" s="17">
        <v>8.4</v>
      </c>
      <c r="E36" s="17">
        <v>10.96</v>
      </c>
      <c r="F36" s="17">
        <v>8.69</v>
      </c>
      <c r="G36" s="17">
        <v>10.38</v>
      </c>
      <c r="H36" s="17">
        <v>5.88</v>
      </c>
      <c r="I36" s="17">
        <v>6.66</v>
      </c>
      <c r="J36" s="17">
        <v>19.02</v>
      </c>
      <c r="K36" s="17">
        <v>10.87</v>
      </c>
      <c r="L36" s="17"/>
    </row>
    <row r="37" spans="1:12">
      <c r="A37" s="17">
        <v>2001</v>
      </c>
      <c r="B37" s="17">
        <v>1.1399999999999999</v>
      </c>
      <c r="C37" s="17">
        <v>7.1</v>
      </c>
      <c r="D37" s="17">
        <v>7.8</v>
      </c>
      <c r="E37" s="17">
        <v>12.26</v>
      </c>
      <c r="F37" s="17">
        <v>8.59</v>
      </c>
      <c r="G37" s="17">
        <v>11.27</v>
      </c>
      <c r="H37" s="17">
        <v>5.62</v>
      </c>
      <c r="I37" s="17">
        <v>7.81</v>
      </c>
      <c r="J37" s="17">
        <v>20.149999999999999</v>
      </c>
      <c r="K37" s="17">
        <v>12.03</v>
      </c>
      <c r="L37" s="17"/>
    </row>
    <row r="38" spans="1:12">
      <c r="A38" s="17">
        <v>2002</v>
      </c>
      <c r="B38" s="17">
        <v>1.01</v>
      </c>
      <c r="C38" s="17">
        <v>5.19</v>
      </c>
      <c r="D38" s="17">
        <v>6.56</v>
      </c>
      <c r="E38" s="17">
        <v>9.4700000000000006</v>
      </c>
      <c r="F38" s="17">
        <v>8.64</v>
      </c>
      <c r="G38" s="17">
        <v>8.99</v>
      </c>
      <c r="H38" s="17">
        <v>5.09</v>
      </c>
      <c r="I38" s="17">
        <v>5.79</v>
      </c>
      <c r="J38" s="17">
        <v>21.19</v>
      </c>
      <c r="K38" s="17">
        <v>11</v>
      </c>
      <c r="L38" s="17"/>
    </row>
    <row r="39" spans="1:12">
      <c r="A39" s="17">
        <v>2003</v>
      </c>
      <c r="B39" s="17">
        <v>0.85</v>
      </c>
      <c r="C39" s="17">
        <v>6.92</v>
      </c>
      <c r="D39" s="17">
        <v>8.6300000000000008</v>
      </c>
      <c r="E39" s="17">
        <v>11.65</v>
      </c>
      <c r="F39" s="17">
        <v>9.48</v>
      </c>
      <c r="G39" s="17">
        <v>11.11</v>
      </c>
      <c r="H39" s="17">
        <v>6.11</v>
      </c>
      <c r="I39" s="17">
        <v>7.89</v>
      </c>
      <c r="J39" s="17">
        <v>22.15</v>
      </c>
      <c r="K39" s="17">
        <v>12.66</v>
      </c>
      <c r="L39" s="17"/>
    </row>
    <row r="40" spans="1:12">
      <c r="A40" s="17">
        <v>2004</v>
      </c>
      <c r="B40" s="17">
        <v>0.85</v>
      </c>
      <c r="C40" s="17">
        <v>8.9600000000000009</v>
      </c>
      <c r="D40" s="17">
        <v>10.08</v>
      </c>
      <c r="E40" s="17">
        <v>13.42</v>
      </c>
      <c r="F40" s="17">
        <v>10.58</v>
      </c>
      <c r="G40" s="17">
        <v>12.98</v>
      </c>
      <c r="H40" s="17">
        <v>6.95</v>
      </c>
      <c r="I40" s="17">
        <v>10</v>
      </c>
      <c r="J40" s="17">
        <v>23.04</v>
      </c>
      <c r="K40" s="17">
        <v>14.17</v>
      </c>
      <c r="L40" s="17"/>
    </row>
    <row r="41" spans="1:12">
      <c r="A41" s="17">
        <v>2005</v>
      </c>
      <c r="B41" s="17">
        <v>1.08</v>
      </c>
      <c r="C41" s="17">
        <v>10.29</v>
      </c>
      <c r="D41" s="17">
        <v>15.12</v>
      </c>
      <c r="E41" s="17">
        <v>16.28</v>
      </c>
      <c r="F41" s="17">
        <v>14.51</v>
      </c>
      <c r="G41" s="17">
        <v>16.13</v>
      </c>
      <c r="H41" s="17">
        <v>9.1999999999999993</v>
      </c>
      <c r="I41" s="17">
        <v>11.58</v>
      </c>
      <c r="J41" s="17">
        <v>23.75</v>
      </c>
      <c r="K41" s="17">
        <v>15.44</v>
      </c>
      <c r="L41" s="17"/>
    </row>
    <row r="42" spans="1:12">
      <c r="A42" s="17">
        <v>2006</v>
      </c>
      <c r="B42" s="17">
        <v>1.08</v>
      </c>
      <c r="C42" s="17">
        <v>11.07</v>
      </c>
      <c r="D42" s="17">
        <v>17.18</v>
      </c>
      <c r="E42" s="17">
        <v>17.940000000000001</v>
      </c>
      <c r="F42" s="17">
        <v>20.29</v>
      </c>
      <c r="G42" s="17">
        <v>17.829999999999998</v>
      </c>
      <c r="H42" s="17">
        <v>10.6</v>
      </c>
      <c r="I42" s="17">
        <v>12.71</v>
      </c>
      <c r="J42" s="17">
        <v>24.28</v>
      </c>
      <c r="K42" s="17">
        <v>16.559999999999999</v>
      </c>
      <c r="L42" s="17"/>
    </row>
    <row r="43" spans="1:12">
      <c r="A43" s="17">
        <v>2007</v>
      </c>
      <c r="B43" s="17">
        <v>1.08</v>
      </c>
      <c r="C43" s="17">
        <v>9.75</v>
      </c>
      <c r="D43" s="17">
        <v>18.809999999999999</v>
      </c>
      <c r="E43" s="17">
        <v>19.329999999999998</v>
      </c>
      <c r="F43" s="17">
        <v>22.24</v>
      </c>
      <c r="G43" s="17">
        <v>19.27</v>
      </c>
      <c r="H43" s="17">
        <v>11.71</v>
      </c>
      <c r="I43" s="17">
        <v>12.57</v>
      </c>
      <c r="J43" s="17">
        <v>25.71</v>
      </c>
      <c r="K43" s="17">
        <v>16.920000000000002</v>
      </c>
      <c r="L43" s="17"/>
    </row>
    <row r="44" spans="1:12">
      <c r="A44" s="17">
        <v>2008</v>
      </c>
      <c r="B44" s="17"/>
      <c r="C44" s="17">
        <v>11.27</v>
      </c>
      <c r="D44" s="17">
        <v>22.99</v>
      </c>
      <c r="E44" s="17">
        <v>23.58</v>
      </c>
      <c r="F44" s="17">
        <v>27.57</v>
      </c>
      <c r="G44" s="17">
        <v>23.5</v>
      </c>
      <c r="H44" s="17">
        <v>14.42</v>
      </c>
      <c r="I44" s="17">
        <v>15.05</v>
      </c>
      <c r="J44" s="17">
        <v>26.75</v>
      </c>
      <c r="K44" s="17">
        <v>18.73</v>
      </c>
      <c r="L44" s="17"/>
    </row>
    <row r="45" spans="1:12">
      <c r="A45" s="17">
        <v>2009</v>
      </c>
      <c r="B45" s="17"/>
      <c r="C45" s="17">
        <v>9.4</v>
      </c>
      <c r="D45" s="17">
        <v>14.92</v>
      </c>
      <c r="E45" s="17">
        <v>19.420000000000002</v>
      </c>
      <c r="F45" s="17">
        <v>23.01</v>
      </c>
      <c r="G45" s="17">
        <v>19.11</v>
      </c>
      <c r="H45" s="17">
        <v>10.83</v>
      </c>
      <c r="I45" s="17">
        <v>12.32</v>
      </c>
      <c r="J45" s="17">
        <v>26.19</v>
      </c>
      <c r="K45" s="17">
        <v>16.91</v>
      </c>
      <c r="L45" s="17"/>
    </row>
    <row r="46" spans="1:12">
      <c r="A46" s="17">
        <v>2010</v>
      </c>
      <c r="B46" s="17"/>
      <c r="C46" s="17">
        <v>8.5399999999999991</v>
      </c>
      <c r="D46" s="17">
        <v>18.899999999999999</v>
      </c>
      <c r="E46" s="17">
        <v>20.71</v>
      </c>
      <c r="F46" s="17">
        <v>24.68</v>
      </c>
      <c r="G46" s="17">
        <v>20.57</v>
      </c>
      <c r="H46" s="17">
        <v>12.78</v>
      </c>
      <c r="I46" s="17">
        <v>11.94</v>
      </c>
      <c r="J46" s="17">
        <v>26.85</v>
      </c>
      <c r="K46" s="17">
        <v>17.079999999999998</v>
      </c>
      <c r="L46" s="17"/>
    </row>
    <row r="47" spans="1:12">
      <c r="A47" s="17">
        <v>2011</v>
      </c>
      <c r="B47" s="17"/>
      <c r="C47" s="17">
        <v>8.66</v>
      </c>
      <c r="D47" s="17">
        <v>24.41</v>
      </c>
      <c r="E47" s="17">
        <v>23.81</v>
      </c>
      <c r="F47" s="17">
        <v>25.35</v>
      </c>
      <c r="G47" s="17">
        <v>23.85</v>
      </c>
      <c r="H47" s="17">
        <v>15.36</v>
      </c>
      <c r="I47" s="17">
        <v>13.03</v>
      </c>
      <c r="J47" s="17">
        <v>28.58</v>
      </c>
      <c r="K47" s="17">
        <v>18.37</v>
      </c>
      <c r="L47" s="17"/>
    </row>
    <row r="48" spans="1:12">
      <c r="A48" s="17">
        <v>2012</v>
      </c>
      <c r="B48" s="17"/>
      <c r="C48" s="17">
        <v>7.85</v>
      </c>
      <c r="D48" s="17">
        <v>25.04</v>
      </c>
      <c r="E48" s="17">
        <v>21.78</v>
      </c>
      <c r="F48" s="17">
        <v>26.56</v>
      </c>
      <c r="G48" s="17">
        <v>22.03</v>
      </c>
      <c r="H48" s="17">
        <v>17.11</v>
      </c>
      <c r="I48" s="17">
        <v>11.76</v>
      </c>
      <c r="J48" s="17">
        <v>29.55</v>
      </c>
      <c r="K48" s="17">
        <v>18.38</v>
      </c>
      <c r="L48" s="17"/>
    </row>
    <row r="49" spans="1:12">
      <c r="A49" s="17">
        <v>2013</v>
      </c>
      <c r="B49" s="17"/>
      <c r="C49" s="17">
        <v>7.92</v>
      </c>
      <c r="D49" s="17">
        <v>24.43</v>
      </c>
      <c r="E49" s="17">
        <v>21.55</v>
      </c>
      <c r="F49" s="17">
        <v>26.26</v>
      </c>
      <c r="G49" s="17">
        <v>21.75</v>
      </c>
      <c r="H49" s="17">
        <v>16.760000000000002</v>
      </c>
      <c r="I49" s="17">
        <v>11.46</v>
      </c>
      <c r="J49" s="17">
        <v>30.27</v>
      </c>
      <c r="K49" s="17">
        <v>18.260000000000002</v>
      </c>
      <c r="L49" s="17"/>
    </row>
    <row r="50" spans="1:12">
      <c r="A50" s="17">
        <v>2014</v>
      </c>
      <c r="B50" s="17"/>
      <c r="C50" s="17">
        <v>8.8800000000000008</v>
      </c>
      <c r="D50" s="17">
        <v>23.21</v>
      </c>
      <c r="E50" s="17">
        <v>25.51</v>
      </c>
      <c r="F50" s="17">
        <v>26.13</v>
      </c>
      <c r="G50" s="17">
        <v>25.4</v>
      </c>
      <c r="H50" s="17">
        <v>16.34</v>
      </c>
      <c r="I50" s="17">
        <v>13.18</v>
      </c>
      <c r="J50" s="17">
        <v>29.84</v>
      </c>
      <c r="K50" s="17">
        <v>19.100000000000001</v>
      </c>
      <c r="L50" s="17"/>
    </row>
    <row r="51" spans="1:12">
      <c r="A51" s="17">
        <v>2015</v>
      </c>
      <c r="B51" s="17"/>
      <c r="C51" s="17">
        <v>7.95</v>
      </c>
      <c r="D51" s="17">
        <v>13.85</v>
      </c>
      <c r="E51" s="17">
        <v>19</v>
      </c>
      <c r="F51" s="17">
        <v>16.010000000000002</v>
      </c>
      <c r="G51" s="17">
        <v>18.72</v>
      </c>
      <c r="H51" s="17">
        <v>11.26</v>
      </c>
      <c r="I51" s="17">
        <v>10.96</v>
      </c>
      <c r="J51" s="17">
        <v>31.89</v>
      </c>
      <c r="K51" s="17">
        <v>18.14</v>
      </c>
      <c r="L51" s="17"/>
    </row>
    <row r="52" spans="1:12">
      <c r="A52" s="17">
        <v>2016</v>
      </c>
      <c r="B52" s="17"/>
      <c r="C52" s="17">
        <v>7.03</v>
      </c>
      <c r="D52" s="17">
        <v>12.45</v>
      </c>
      <c r="E52" s="17">
        <v>18.100000000000001</v>
      </c>
      <c r="F52" s="17">
        <v>12.76</v>
      </c>
      <c r="G52" s="17">
        <v>17.760000000000002</v>
      </c>
      <c r="H52" s="17">
        <v>9.6199999999999992</v>
      </c>
      <c r="I52" s="17">
        <v>9.6999999999999993</v>
      </c>
      <c r="J52" s="17">
        <v>32.049999999999997</v>
      </c>
      <c r="K52" s="17">
        <v>17.48</v>
      </c>
      <c r="L52" s="17"/>
    </row>
    <row r="53" spans="1:12">
      <c r="A53" s="17">
        <v>2017</v>
      </c>
      <c r="B53" s="17"/>
      <c r="C53" s="17">
        <v>7.32</v>
      </c>
      <c r="D53" s="17">
        <v>16.75</v>
      </c>
      <c r="E53" s="17">
        <v>21.2</v>
      </c>
      <c r="F53" s="17">
        <v>15.96</v>
      </c>
      <c r="G53" s="17">
        <v>20.98</v>
      </c>
      <c r="H53" s="17">
        <v>10.76</v>
      </c>
      <c r="I53" s="17">
        <v>10.79</v>
      </c>
      <c r="J53" s="17">
        <v>32.1</v>
      </c>
      <c r="K53" s="17">
        <v>18.04</v>
      </c>
      <c r="L53" s="17"/>
    </row>
    <row r="54" spans="1:12">
      <c r="A54" s="17">
        <v>2018</v>
      </c>
      <c r="B54" s="17"/>
      <c r="C54" s="17">
        <v>7.02</v>
      </c>
      <c r="D54" s="17">
        <v>18.8</v>
      </c>
      <c r="E54" s="17">
        <v>22.06</v>
      </c>
      <c r="F54" s="17">
        <v>23.06</v>
      </c>
      <c r="G54" s="17">
        <v>21.91</v>
      </c>
      <c r="H54" s="17">
        <v>11.9</v>
      </c>
      <c r="I54" s="17">
        <v>10.74</v>
      </c>
      <c r="J54" s="17">
        <v>32.130000000000003</v>
      </c>
      <c r="K54" s="17">
        <v>17.68</v>
      </c>
      <c r="L54" s="17"/>
    </row>
    <row r="55" spans="1:12">
      <c r="A55" s="17">
        <v>2019</v>
      </c>
      <c r="B55" s="17"/>
      <c r="C55" s="17">
        <v>6.75</v>
      </c>
      <c r="D55" s="17">
        <v>18.100000000000001</v>
      </c>
      <c r="E55" s="17">
        <v>19.23</v>
      </c>
      <c r="F55" s="17">
        <v>21.53</v>
      </c>
      <c r="G55" s="17">
        <v>19.190000000000001</v>
      </c>
      <c r="H55" s="17">
        <v>11.46</v>
      </c>
      <c r="I55" s="17">
        <v>10.44</v>
      </c>
      <c r="J55" s="17">
        <v>32.630000000000003</v>
      </c>
      <c r="K55" s="17">
        <v>17.239999999999998</v>
      </c>
      <c r="L55" s="17"/>
    </row>
    <row r="56" spans="1:12">
      <c r="A56" s="17">
        <v>2020</v>
      </c>
      <c r="B56" s="17"/>
      <c r="C56" s="17">
        <v>6.73</v>
      </c>
      <c r="D56" s="17">
        <v>14.87</v>
      </c>
      <c r="E56" s="17">
        <v>16.78</v>
      </c>
      <c r="F56" s="17">
        <v>13.99</v>
      </c>
      <c r="G56" s="17">
        <v>16.71</v>
      </c>
      <c r="H56" s="17">
        <v>9.4700000000000006</v>
      </c>
      <c r="I56" s="17">
        <v>9.4499999999999993</v>
      </c>
      <c r="J56" s="17">
        <v>32.950000000000003</v>
      </c>
      <c r="K56" s="17">
        <v>17.239999999999998</v>
      </c>
      <c r="L56" s="17"/>
    </row>
    <row r="57" spans="1:12">
      <c r="A57" s="18">
        <v>2021</v>
      </c>
      <c r="B57" s="18"/>
      <c r="C57" s="18">
        <v>8.3699999999999992</v>
      </c>
      <c r="D57" s="18">
        <v>17.760000000000002</v>
      </c>
      <c r="E57" s="18">
        <v>22.11</v>
      </c>
      <c r="F57" s="18">
        <v>22.09</v>
      </c>
      <c r="G57" s="18">
        <v>21.88</v>
      </c>
      <c r="H57" s="18">
        <v>11.37</v>
      </c>
      <c r="I57" s="18">
        <v>11.94</v>
      </c>
      <c r="J57" s="18">
        <v>32.89</v>
      </c>
      <c r="K57" s="18">
        <v>19.2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0.1</v>
      </c>
      <c r="C59" s="16">
        <v>22.5</v>
      </c>
      <c r="D59" s="16">
        <v>1.9</v>
      </c>
      <c r="E59" s="16">
        <v>7.6</v>
      </c>
      <c r="F59" s="16"/>
      <c r="G59" s="16">
        <v>9.5</v>
      </c>
      <c r="H59" s="16">
        <v>0.2</v>
      </c>
      <c r="I59" s="16">
        <v>32.299999999999997</v>
      </c>
      <c r="J59" s="16">
        <v>34.4</v>
      </c>
      <c r="K59" s="16">
        <v>66.7</v>
      </c>
      <c r="L59" s="16"/>
    </row>
    <row r="60" spans="1:12">
      <c r="A60" s="17">
        <v>1971</v>
      </c>
      <c r="B60" s="17">
        <v>0.2</v>
      </c>
      <c r="C60" s="17">
        <v>23.7</v>
      </c>
      <c r="D60" s="17">
        <v>3.1</v>
      </c>
      <c r="E60" s="17">
        <v>7.9</v>
      </c>
      <c r="F60" s="17"/>
      <c r="G60" s="17">
        <v>11</v>
      </c>
      <c r="H60" s="17">
        <v>0.2</v>
      </c>
      <c r="I60" s="17">
        <v>35.200000000000003</v>
      </c>
      <c r="J60" s="17">
        <v>36.6</v>
      </c>
      <c r="K60" s="17">
        <v>71.8</v>
      </c>
      <c r="L60" s="17"/>
    </row>
    <row r="61" spans="1:12">
      <c r="A61" s="17">
        <v>1972</v>
      </c>
      <c r="B61" s="17">
        <v>0.1</v>
      </c>
      <c r="C61" s="17">
        <v>23</v>
      </c>
      <c r="D61" s="17">
        <v>3.5</v>
      </c>
      <c r="E61" s="17">
        <v>9.3000000000000007</v>
      </c>
      <c r="F61" s="17"/>
      <c r="G61" s="17">
        <v>12.8</v>
      </c>
      <c r="H61" s="17">
        <v>0.2</v>
      </c>
      <c r="I61" s="17">
        <v>36.1</v>
      </c>
      <c r="J61" s="17">
        <v>39.9</v>
      </c>
      <c r="K61" s="17">
        <v>76</v>
      </c>
      <c r="L61" s="17"/>
    </row>
    <row r="62" spans="1:12">
      <c r="A62" s="17">
        <v>1973</v>
      </c>
      <c r="B62" s="17">
        <v>0.1</v>
      </c>
      <c r="C62" s="17">
        <v>27.1</v>
      </c>
      <c r="D62" s="17">
        <v>4.5999999999999996</v>
      </c>
      <c r="E62" s="17">
        <v>13.4</v>
      </c>
      <c r="F62" s="17"/>
      <c r="G62" s="17">
        <v>17.899999999999999</v>
      </c>
      <c r="H62" s="17">
        <v>0.2</v>
      </c>
      <c r="I62" s="17">
        <v>45.3</v>
      </c>
      <c r="J62" s="17">
        <v>42.6</v>
      </c>
      <c r="K62" s="17">
        <v>87.9</v>
      </c>
      <c r="L62" s="17"/>
    </row>
    <row r="63" spans="1:12">
      <c r="A63" s="17">
        <v>1974</v>
      </c>
      <c r="B63" s="17">
        <v>0.1</v>
      </c>
      <c r="C63" s="17">
        <v>24.2</v>
      </c>
      <c r="D63" s="17">
        <v>7.9</v>
      </c>
      <c r="E63" s="17">
        <v>15.8</v>
      </c>
      <c r="F63" s="17"/>
      <c r="G63" s="17">
        <v>23.7</v>
      </c>
      <c r="H63" s="17">
        <v>0.4</v>
      </c>
      <c r="I63" s="17">
        <v>48.4</v>
      </c>
      <c r="J63" s="17">
        <v>45.8</v>
      </c>
      <c r="K63" s="17">
        <v>94.1</v>
      </c>
      <c r="L63" s="17"/>
    </row>
    <row r="64" spans="1:12">
      <c r="A64" s="17">
        <v>1975</v>
      </c>
      <c r="B64" s="17">
        <v>0.1</v>
      </c>
      <c r="C64" s="17">
        <v>31.2</v>
      </c>
      <c r="D64" s="17">
        <v>9.6999999999999993</v>
      </c>
      <c r="E64" s="17">
        <v>14</v>
      </c>
      <c r="F64" s="17"/>
      <c r="G64" s="17">
        <v>23.7</v>
      </c>
      <c r="H64" s="17">
        <v>0.5</v>
      </c>
      <c r="I64" s="17">
        <v>55.5</v>
      </c>
      <c r="J64" s="17">
        <v>51.3</v>
      </c>
      <c r="K64" s="17">
        <v>106.9</v>
      </c>
      <c r="L64" s="17"/>
    </row>
    <row r="65" spans="1:12">
      <c r="A65" s="17">
        <v>1976</v>
      </c>
      <c r="B65" s="17">
        <v>0.1</v>
      </c>
      <c r="C65" s="17">
        <v>32.1</v>
      </c>
      <c r="D65" s="17">
        <v>11.1</v>
      </c>
      <c r="E65" s="17">
        <v>15.8</v>
      </c>
      <c r="F65" s="17"/>
      <c r="G65" s="17">
        <v>26.9</v>
      </c>
      <c r="H65" s="17">
        <v>0.6</v>
      </c>
      <c r="I65" s="17">
        <v>59.7</v>
      </c>
      <c r="J65" s="17">
        <v>54.4</v>
      </c>
      <c r="K65" s="17">
        <v>114.1</v>
      </c>
      <c r="L65" s="17"/>
    </row>
    <row r="66" spans="1:12">
      <c r="A66" s="17">
        <v>1977</v>
      </c>
      <c r="B66" s="17" t="s">
        <v>265</v>
      </c>
      <c r="C66" s="17">
        <v>39.200000000000003</v>
      </c>
      <c r="D66" s="17">
        <v>11.7</v>
      </c>
      <c r="E66" s="17">
        <v>16.100000000000001</v>
      </c>
      <c r="F66" s="17"/>
      <c r="G66" s="17">
        <v>27.9</v>
      </c>
      <c r="H66" s="17">
        <v>0.8</v>
      </c>
      <c r="I66" s="17">
        <v>67.900000000000006</v>
      </c>
      <c r="J66" s="17">
        <v>61.9</v>
      </c>
      <c r="K66" s="17">
        <v>129.80000000000001</v>
      </c>
      <c r="L66" s="17"/>
    </row>
    <row r="67" spans="1:12">
      <c r="A67" s="17">
        <v>1978</v>
      </c>
      <c r="B67" s="17">
        <v>0.1</v>
      </c>
      <c r="C67" s="17">
        <v>43.5</v>
      </c>
      <c r="D67" s="17">
        <v>12.7</v>
      </c>
      <c r="E67" s="17">
        <v>22.3</v>
      </c>
      <c r="F67" s="17"/>
      <c r="G67" s="17">
        <v>35</v>
      </c>
      <c r="H67" s="17">
        <v>1</v>
      </c>
      <c r="I67" s="17">
        <v>79.599999999999994</v>
      </c>
      <c r="J67" s="17">
        <v>76.900000000000006</v>
      </c>
      <c r="K67" s="17">
        <v>156.5</v>
      </c>
      <c r="L67" s="17"/>
    </row>
    <row r="68" spans="1:12">
      <c r="A68" s="17">
        <v>1979</v>
      </c>
      <c r="B68" s="17" t="s">
        <v>265</v>
      </c>
      <c r="C68" s="17">
        <v>50</v>
      </c>
      <c r="D68" s="17">
        <v>18.3</v>
      </c>
      <c r="E68" s="17">
        <v>13</v>
      </c>
      <c r="F68" s="17"/>
      <c r="G68" s="17">
        <v>31.4</v>
      </c>
      <c r="H68" s="17">
        <v>1.8</v>
      </c>
      <c r="I68" s="17">
        <v>83.2</v>
      </c>
      <c r="J68" s="17">
        <v>84.4</v>
      </c>
      <c r="K68" s="17">
        <v>167.6</v>
      </c>
      <c r="L68" s="17"/>
    </row>
    <row r="69" spans="1:12">
      <c r="A69" s="17">
        <v>1980</v>
      </c>
      <c r="B69" s="17">
        <v>0.1</v>
      </c>
      <c r="C69" s="17">
        <v>58.9</v>
      </c>
      <c r="D69" s="17">
        <v>17</v>
      </c>
      <c r="E69" s="17">
        <v>22.1</v>
      </c>
      <c r="F69" s="17"/>
      <c r="G69" s="17">
        <v>39.1</v>
      </c>
      <c r="H69" s="17">
        <v>1.1000000000000001</v>
      </c>
      <c r="I69" s="17">
        <v>99.2</v>
      </c>
      <c r="J69" s="17">
        <v>89.9</v>
      </c>
      <c r="K69" s="17">
        <v>189</v>
      </c>
      <c r="L69" s="17"/>
    </row>
    <row r="70" spans="1:12">
      <c r="A70" s="17">
        <v>1981</v>
      </c>
      <c r="B70" s="17" t="s">
        <v>265</v>
      </c>
      <c r="C70" s="17">
        <v>64.7</v>
      </c>
      <c r="D70" s="17">
        <v>13.2</v>
      </c>
      <c r="E70" s="17">
        <v>15.4</v>
      </c>
      <c r="F70" s="17"/>
      <c r="G70" s="17">
        <v>28.6</v>
      </c>
      <c r="H70" s="17">
        <v>1.8</v>
      </c>
      <c r="I70" s="17">
        <v>95.1</v>
      </c>
      <c r="J70" s="17">
        <v>104.1</v>
      </c>
      <c r="K70" s="17">
        <v>199.2</v>
      </c>
      <c r="L70" s="17"/>
    </row>
    <row r="71" spans="1:12">
      <c r="A71" s="17">
        <v>1982</v>
      </c>
      <c r="B71" s="17">
        <v>0.1</v>
      </c>
      <c r="C71" s="17">
        <v>89.1</v>
      </c>
      <c r="D71" s="17">
        <v>17.3</v>
      </c>
      <c r="E71" s="17">
        <v>24.1</v>
      </c>
      <c r="F71" s="17"/>
      <c r="G71" s="17">
        <v>41.4</v>
      </c>
      <c r="H71" s="17">
        <v>1.8</v>
      </c>
      <c r="I71" s="17">
        <v>132.4</v>
      </c>
      <c r="J71" s="17">
        <v>121.4</v>
      </c>
      <c r="K71" s="17">
        <v>253.8</v>
      </c>
      <c r="L71" s="17"/>
    </row>
    <row r="72" spans="1:12">
      <c r="A72" s="17">
        <v>1983</v>
      </c>
      <c r="B72" s="17" t="s">
        <v>265</v>
      </c>
      <c r="C72" s="17">
        <v>78.5</v>
      </c>
      <c r="D72" s="17">
        <v>18.2</v>
      </c>
      <c r="E72" s="17">
        <v>27.8</v>
      </c>
      <c r="F72" s="17">
        <v>0.6</v>
      </c>
      <c r="G72" s="17">
        <v>46.7</v>
      </c>
      <c r="H72" s="17">
        <v>1.9</v>
      </c>
      <c r="I72" s="17">
        <v>127</v>
      </c>
      <c r="J72" s="17">
        <v>137</v>
      </c>
      <c r="K72" s="17">
        <v>264</v>
      </c>
      <c r="L72" s="17"/>
    </row>
    <row r="73" spans="1:12">
      <c r="A73" s="17">
        <v>1984</v>
      </c>
      <c r="B73" s="17" t="s">
        <v>265</v>
      </c>
      <c r="C73" s="17">
        <v>89.6</v>
      </c>
      <c r="D73" s="17">
        <v>14.5</v>
      </c>
      <c r="E73" s="17">
        <v>13</v>
      </c>
      <c r="F73" s="17">
        <v>0.3</v>
      </c>
      <c r="G73" s="17">
        <v>27.8</v>
      </c>
      <c r="H73" s="17">
        <v>1.9</v>
      </c>
      <c r="I73" s="17">
        <v>119.4</v>
      </c>
      <c r="J73" s="17">
        <v>144.80000000000001</v>
      </c>
      <c r="K73" s="17">
        <v>264.2</v>
      </c>
      <c r="L73" s="17"/>
    </row>
    <row r="74" spans="1:12">
      <c r="A74" s="17">
        <v>1985</v>
      </c>
      <c r="B74" s="17" t="s">
        <v>265</v>
      </c>
      <c r="C74" s="17">
        <v>93.2</v>
      </c>
      <c r="D74" s="17">
        <v>14.3</v>
      </c>
      <c r="E74" s="17">
        <v>18.3</v>
      </c>
      <c r="F74" s="17">
        <v>0.4</v>
      </c>
      <c r="G74" s="17">
        <v>33</v>
      </c>
      <c r="H74" s="17">
        <v>1.9</v>
      </c>
      <c r="I74" s="17">
        <v>128.19999999999999</v>
      </c>
      <c r="J74" s="17">
        <v>169.8</v>
      </c>
      <c r="K74" s="17">
        <v>298</v>
      </c>
      <c r="L74" s="17"/>
    </row>
    <row r="75" spans="1:12">
      <c r="A75" s="17">
        <v>1986</v>
      </c>
      <c r="B75" s="17">
        <v>0.1</v>
      </c>
      <c r="C75" s="17">
        <v>74.8</v>
      </c>
      <c r="D75" s="17">
        <v>9.1999999999999993</v>
      </c>
      <c r="E75" s="17">
        <v>16.899999999999999</v>
      </c>
      <c r="F75" s="17">
        <v>0.3</v>
      </c>
      <c r="G75" s="17">
        <v>26.5</v>
      </c>
      <c r="H75" s="17">
        <v>1.4</v>
      </c>
      <c r="I75" s="17">
        <v>102.8</v>
      </c>
      <c r="J75" s="17">
        <v>161</v>
      </c>
      <c r="K75" s="17">
        <v>263.7</v>
      </c>
      <c r="L75" s="17"/>
    </row>
    <row r="76" spans="1:12">
      <c r="A76" s="17">
        <v>1987</v>
      </c>
      <c r="B76" s="17" t="s">
        <v>265</v>
      </c>
      <c r="C76" s="17">
        <v>67.7</v>
      </c>
      <c r="D76" s="17">
        <v>6.6</v>
      </c>
      <c r="E76" s="17">
        <v>17.399999999999999</v>
      </c>
      <c r="F76" s="17" t="s">
        <v>265</v>
      </c>
      <c r="G76" s="17">
        <v>24</v>
      </c>
      <c r="H76" s="17">
        <v>0.6</v>
      </c>
      <c r="I76" s="17">
        <v>92.4</v>
      </c>
      <c r="J76" s="17">
        <v>173.4</v>
      </c>
      <c r="K76" s="17">
        <v>265.8</v>
      </c>
      <c r="L76" s="17"/>
    </row>
    <row r="77" spans="1:12">
      <c r="A77" s="17">
        <v>1988</v>
      </c>
      <c r="B77" s="17" t="s">
        <v>265</v>
      </c>
      <c r="C77" s="17">
        <v>72.7</v>
      </c>
      <c r="D77" s="17">
        <v>5.7</v>
      </c>
      <c r="E77" s="17">
        <v>17.3</v>
      </c>
      <c r="F77" s="17" t="s">
        <v>265</v>
      </c>
      <c r="G77" s="17">
        <v>23.1</v>
      </c>
      <c r="H77" s="17">
        <v>0.7</v>
      </c>
      <c r="I77" s="17">
        <v>96.5</v>
      </c>
      <c r="J77" s="17">
        <v>179</v>
      </c>
      <c r="K77" s="17">
        <v>275.5</v>
      </c>
      <c r="L77" s="17"/>
    </row>
    <row r="78" spans="1:12">
      <c r="A78" s="17">
        <v>1989</v>
      </c>
      <c r="B78" s="17">
        <v>0.3</v>
      </c>
      <c r="C78" s="17">
        <v>79.400000000000006</v>
      </c>
      <c r="D78" s="17">
        <v>10.199999999999999</v>
      </c>
      <c r="E78" s="17">
        <v>26.2</v>
      </c>
      <c r="F78" s="17" t="s">
        <v>265</v>
      </c>
      <c r="G78" s="17">
        <v>36.4</v>
      </c>
      <c r="H78" s="17">
        <v>0.7</v>
      </c>
      <c r="I78" s="17">
        <v>116.9</v>
      </c>
      <c r="J78" s="17">
        <v>186</v>
      </c>
      <c r="K78" s="17">
        <v>302.89999999999998</v>
      </c>
      <c r="L78" s="17"/>
    </row>
    <row r="79" spans="1:12">
      <c r="A79" s="17">
        <v>1990</v>
      </c>
      <c r="B79" s="17">
        <v>0.3</v>
      </c>
      <c r="C79" s="17">
        <v>77.400000000000006</v>
      </c>
      <c r="D79" s="17">
        <v>10.9</v>
      </c>
      <c r="E79" s="17">
        <v>30.1</v>
      </c>
      <c r="F79" s="17" t="s">
        <v>265</v>
      </c>
      <c r="G79" s="17">
        <v>41</v>
      </c>
      <c r="H79" s="17">
        <v>3.6</v>
      </c>
      <c r="I79" s="17">
        <v>122.3</v>
      </c>
      <c r="J79" s="17">
        <v>183</v>
      </c>
      <c r="K79" s="17">
        <v>305.3</v>
      </c>
      <c r="L79" s="17"/>
    </row>
    <row r="80" spans="1:12">
      <c r="A80" s="17">
        <v>1991</v>
      </c>
      <c r="B80" s="17">
        <v>0.2</v>
      </c>
      <c r="C80" s="17">
        <v>83.2</v>
      </c>
      <c r="D80" s="17">
        <v>10.199999999999999</v>
      </c>
      <c r="E80" s="17">
        <v>27.1</v>
      </c>
      <c r="F80" s="17" t="s">
        <v>265</v>
      </c>
      <c r="G80" s="17">
        <v>37.4</v>
      </c>
      <c r="H80" s="17">
        <v>3.6</v>
      </c>
      <c r="I80" s="17">
        <v>124.3</v>
      </c>
      <c r="J80" s="17">
        <v>199.2</v>
      </c>
      <c r="K80" s="17">
        <v>323.60000000000002</v>
      </c>
      <c r="L80" s="17"/>
    </row>
    <row r="81" spans="1:12">
      <c r="A81" s="17">
        <v>1992</v>
      </c>
      <c r="B81" s="17">
        <v>0.1</v>
      </c>
      <c r="C81" s="17">
        <v>80.099999999999994</v>
      </c>
      <c r="D81" s="17">
        <v>6.3</v>
      </c>
      <c r="E81" s="17">
        <v>19.2</v>
      </c>
      <c r="F81" s="17" t="s">
        <v>265</v>
      </c>
      <c r="G81" s="17">
        <v>25.4</v>
      </c>
      <c r="H81" s="17">
        <v>3.4</v>
      </c>
      <c r="I81" s="17">
        <v>109.1</v>
      </c>
      <c r="J81" s="17">
        <v>191.8</v>
      </c>
      <c r="K81" s="17">
        <v>300.89999999999998</v>
      </c>
      <c r="L81" s="17"/>
    </row>
    <row r="82" spans="1:12">
      <c r="A82" s="17">
        <v>1993</v>
      </c>
      <c r="B82" s="17" t="s">
        <v>265</v>
      </c>
      <c r="C82" s="17">
        <v>100.2</v>
      </c>
      <c r="D82" s="17">
        <v>8.1999999999999993</v>
      </c>
      <c r="E82" s="17">
        <v>14.9</v>
      </c>
      <c r="F82" s="17">
        <v>0.3</v>
      </c>
      <c r="G82" s="17">
        <v>23.4</v>
      </c>
      <c r="H82" s="17">
        <v>3.1</v>
      </c>
      <c r="I82" s="17">
        <v>126.7</v>
      </c>
      <c r="J82" s="17">
        <v>207.7</v>
      </c>
      <c r="K82" s="17">
        <v>334.4</v>
      </c>
      <c r="L82" s="17"/>
    </row>
    <row r="83" spans="1:12">
      <c r="A83" s="17">
        <v>1994</v>
      </c>
      <c r="B83" s="17" t="s">
        <v>265</v>
      </c>
      <c r="C83" s="17">
        <v>97.8</v>
      </c>
      <c r="D83" s="17">
        <v>5.3</v>
      </c>
      <c r="E83" s="17">
        <v>15.2</v>
      </c>
      <c r="F83" s="17">
        <v>0.2</v>
      </c>
      <c r="G83" s="17">
        <v>20.7</v>
      </c>
      <c r="H83" s="17">
        <v>2.9</v>
      </c>
      <c r="I83" s="17">
        <v>121.4</v>
      </c>
      <c r="J83" s="17">
        <v>212.6</v>
      </c>
      <c r="K83" s="17">
        <v>333.9</v>
      </c>
      <c r="L83" s="17"/>
    </row>
    <row r="84" spans="1:12">
      <c r="A84" s="17">
        <v>1995</v>
      </c>
      <c r="B84" s="17" t="s">
        <v>265</v>
      </c>
      <c r="C84" s="17">
        <v>101.1</v>
      </c>
      <c r="D84" s="17">
        <v>7.7</v>
      </c>
      <c r="E84" s="17">
        <v>13.3</v>
      </c>
      <c r="F84" s="17" t="s">
        <v>265</v>
      </c>
      <c r="G84" s="17">
        <v>21</v>
      </c>
      <c r="H84" s="17">
        <v>2.8</v>
      </c>
      <c r="I84" s="17">
        <v>125</v>
      </c>
      <c r="J84" s="17">
        <v>221.6</v>
      </c>
      <c r="K84" s="17">
        <v>346.6</v>
      </c>
      <c r="L84" s="17"/>
    </row>
    <row r="85" spans="1:12">
      <c r="A85" s="17">
        <v>1996</v>
      </c>
      <c r="B85" s="17" t="s">
        <v>265</v>
      </c>
      <c r="C85" s="17">
        <v>107.7</v>
      </c>
      <c r="D85" s="17">
        <v>11.9</v>
      </c>
      <c r="E85" s="17">
        <v>18</v>
      </c>
      <c r="F85" s="17" t="s">
        <v>265</v>
      </c>
      <c r="G85" s="17">
        <v>29.9</v>
      </c>
      <c r="H85" s="17">
        <v>3.3</v>
      </c>
      <c r="I85" s="17">
        <v>141</v>
      </c>
      <c r="J85" s="17">
        <v>243.3</v>
      </c>
      <c r="K85" s="17">
        <v>384.3</v>
      </c>
      <c r="L85" s="17"/>
    </row>
    <row r="86" spans="1:12">
      <c r="A86" s="17">
        <v>1997</v>
      </c>
      <c r="B86" s="17">
        <v>0.2</v>
      </c>
      <c r="C86" s="17">
        <v>106.1</v>
      </c>
      <c r="D86" s="17">
        <v>27</v>
      </c>
      <c r="E86" s="17">
        <v>5</v>
      </c>
      <c r="F86" s="17">
        <v>0.1</v>
      </c>
      <c r="G86" s="17">
        <v>32.1</v>
      </c>
      <c r="H86" s="17">
        <v>3.5</v>
      </c>
      <c r="I86" s="17">
        <v>141.9</v>
      </c>
      <c r="J86" s="17">
        <v>243.6</v>
      </c>
      <c r="K86" s="17">
        <v>385.4</v>
      </c>
      <c r="L86" s="17"/>
    </row>
    <row r="87" spans="1:12">
      <c r="A87" s="17">
        <v>1998</v>
      </c>
      <c r="B87" s="17" t="s">
        <v>265</v>
      </c>
      <c r="C87" s="17">
        <v>100.7</v>
      </c>
      <c r="D87" s="17">
        <v>13.2</v>
      </c>
      <c r="E87" s="17">
        <v>2.4</v>
      </c>
      <c r="F87" s="17">
        <v>0.1</v>
      </c>
      <c r="G87" s="17">
        <v>15.6</v>
      </c>
      <c r="H87" s="17">
        <v>2.7</v>
      </c>
      <c r="I87" s="17">
        <v>119</v>
      </c>
      <c r="J87" s="17">
        <v>241.9</v>
      </c>
      <c r="K87" s="17">
        <v>360.9</v>
      </c>
      <c r="L87" s="17"/>
    </row>
    <row r="88" spans="1:12">
      <c r="A88" s="17">
        <v>1999</v>
      </c>
      <c r="B88" s="17" t="s">
        <v>265</v>
      </c>
      <c r="C88" s="17">
        <v>101.5</v>
      </c>
      <c r="D88" s="17">
        <v>7.6</v>
      </c>
      <c r="E88" s="17">
        <v>10.199999999999999</v>
      </c>
      <c r="F88" s="17">
        <v>0.1</v>
      </c>
      <c r="G88" s="17">
        <v>17.8</v>
      </c>
      <c r="H88" s="17">
        <v>2.8</v>
      </c>
      <c r="I88" s="17">
        <v>122.2</v>
      </c>
      <c r="J88" s="17">
        <v>248.6</v>
      </c>
      <c r="K88" s="17">
        <v>370.8</v>
      </c>
      <c r="L88" s="17"/>
    </row>
    <row r="89" spans="1:12">
      <c r="A89" s="17">
        <v>2000</v>
      </c>
      <c r="B89" s="17" t="s">
        <v>265</v>
      </c>
      <c r="C89" s="17">
        <v>121.3</v>
      </c>
      <c r="D89" s="17">
        <v>8.3000000000000007</v>
      </c>
      <c r="E89" s="17">
        <v>37.5</v>
      </c>
      <c r="F89" s="17" t="s">
        <v>265</v>
      </c>
      <c r="G89" s="17">
        <v>45.8</v>
      </c>
      <c r="H89" s="17">
        <v>4.5999999999999996</v>
      </c>
      <c r="I89" s="17">
        <v>171.7</v>
      </c>
      <c r="J89" s="17">
        <v>253.6</v>
      </c>
      <c r="K89" s="17">
        <v>425.3</v>
      </c>
      <c r="L89" s="17"/>
    </row>
    <row r="90" spans="1:12">
      <c r="A90" s="17">
        <v>2001</v>
      </c>
      <c r="B90" s="17" t="s">
        <v>265</v>
      </c>
      <c r="C90" s="17">
        <v>146.30000000000001</v>
      </c>
      <c r="D90" s="17">
        <v>7.7</v>
      </c>
      <c r="E90" s="17">
        <v>42.7</v>
      </c>
      <c r="F90" s="17" t="s">
        <v>265</v>
      </c>
      <c r="G90" s="17">
        <v>50.4</v>
      </c>
      <c r="H90" s="17">
        <v>2.5</v>
      </c>
      <c r="I90" s="17">
        <v>199.2</v>
      </c>
      <c r="J90" s="17">
        <v>267.2</v>
      </c>
      <c r="K90" s="17">
        <v>466.4</v>
      </c>
      <c r="L90" s="17"/>
    </row>
    <row r="91" spans="1:12">
      <c r="A91" s="17">
        <v>2002</v>
      </c>
      <c r="B91" s="17" t="s">
        <v>265</v>
      </c>
      <c r="C91" s="17">
        <v>115.1</v>
      </c>
      <c r="D91" s="17">
        <v>4.7</v>
      </c>
      <c r="E91" s="17">
        <v>33.799999999999997</v>
      </c>
      <c r="F91" s="17" t="s">
        <v>265</v>
      </c>
      <c r="G91" s="17">
        <v>38.5</v>
      </c>
      <c r="H91" s="17">
        <v>2.2999999999999998</v>
      </c>
      <c r="I91" s="17">
        <v>155.80000000000001</v>
      </c>
      <c r="J91" s="17">
        <v>291.39999999999998</v>
      </c>
      <c r="K91" s="17">
        <v>447.2</v>
      </c>
      <c r="L91" s="17"/>
    </row>
    <row r="92" spans="1:12">
      <c r="A92" s="17">
        <v>2003</v>
      </c>
      <c r="B92" s="17" t="s">
        <v>265</v>
      </c>
      <c r="C92" s="17">
        <v>144.69999999999999</v>
      </c>
      <c r="D92" s="17">
        <v>9.8000000000000007</v>
      </c>
      <c r="E92" s="17">
        <v>62.5</v>
      </c>
      <c r="F92" s="17">
        <v>0.2</v>
      </c>
      <c r="G92" s="17">
        <v>72.599999999999994</v>
      </c>
      <c r="H92" s="17">
        <v>2.9</v>
      </c>
      <c r="I92" s="17">
        <v>220.2</v>
      </c>
      <c r="J92" s="17">
        <v>311.3</v>
      </c>
      <c r="K92" s="17">
        <v>531.5</v>
      </c>
      <c r="L92" s="17"/>
    </row>
    <row r="93" spans="1:12">
      <c r="A93" s="17">
        <v>2004</v>
      </c>
      <c r="B93" s="17">
        <v>0.2</v>
      </c>
      <c r="C93" s="17">
        <v>182.9</v>
      </c>
      <c r="D93" s="17">
        <v>10.9</v>
      </c>
      <c r="E93" s="17">
        <v>96</v>
      </c>
      <c r="F93" s="17">
        <v>0.1</v>
      </c>
      <c r="G93" s="17">
        <v>107</v>
      </c>
      <c r="H93" s="17">
        <v>3.3</v>
      </c>
      <c r="I93" s="17">
        <v>293.5</v>
      </c>
      <c r="J93" s="17">
        <v>318.5</v>
      </c>
      <c r="K93" s="17">
        <v>612</v>
      </c>
      <c r="L93" s="17"/>
    </row>
    <row r="94" spans="1:12">
      <c r="A94" s="17">
        <v>2005</v>
      </c>
      <c r="B94" s="17">
        <v>0.2</v>
      </c>
      <c r="C94" s="17">
        <v>212.2</v>
      </c>
      <c r="D94" s="17">
        <v>14.9</v>
      </c>
      <c r="E94" s="17">
        <v>108.3</v>
      </c>
      <c r="F94" s="17">
        <v>0.1</v>
      </c>
      <c r="G94" s="17">
        <v>123.3</v>
      </c>
      <c r="H94" s="17">
        <v>23.4</v>
      </c>
      <c r="I94" s="17">
        <v>359.1</v>
      </c>
      <c r="J94" s="17">
        <v>342.1</v>
      </c>
      <c r="K94" s="17">
        <v>701.1</v>
      </c>
      <c r="L94" s="17"/>
    </row>
    <row r="95" spans="1:12">
      <c r="A95" s="17">
        <v>2006</v>
      </c>
      <c r="B95" s="17">
        <v>0.2</v>
      </c>
      <c r="C95" s="17">
        <v>219</v>
      </c>
      <c r="D95" s="17">
        <v>19.600000000000001</v>
      </c>
      <c r="E95" s="17">
        <v>119</v>
      </c>
      <c r="F95" s="17">
        <v>0.1</v>
      </c>
      <c r="G95" s="17">
        <v>138.6</v>
      </c>
      <c r="H95" s="17">
        <v>23.9</v>
      </c>
      <c r="I95" s="17">
        <v>381.7</v>
      </c>
      <c r="J95" s="17">
        <v>363.9</v>
      </c>
      <c r="K95" s="17">
        <v>745.7</v>
      </c>
      <c r="L95" s="17"/>
    </row>
    <row r="96" spans="1:12">
      <c r="A96" s="17">
        <v>2007</v>
      </c>
      <c r="B96" s="17" t="s">
        <v>265</v>
      </c>
      <c r="C96" s="17">
        <v>195.4</v>
      </c>
      <c r="D96" s="17">
        <v>21.4</v>
      </c>
      <c r="E96" s="17">
        <v>147.80000000000001</v>
      </c>
      <c r="F96" s="17">
        <v>0.1</v>
      </c>
      <c r="G96" s="17">
        <v>169.3</v>
      </c>
      <c r="H96" s="17">
        <v>29.1</v>
      </c>
      <c r="I96" s="17">
        <v>393.9</v>
      </c>
      <c r="J96" s="17">
        <v>398.4</v>
      </c>
      <c r="K96" s="17">
        <v>792.3</v>
      </c>
      <c r="L96" s="17"/>
    </row>
    <row r="97" spans="1:12">
      <c r="A97" s="17">
        <v>2008</v>
      </c>
      <c r="B97" s="17"/>
      <c r="C97" s="17">
        <v>247.1</v>
      </c>
      <c r="D97" s="17">
        <v>33</v>
      </c>
      <c r="E97" s="17">
        <v>201.9</v>
      </c>
      <c r="F97" s="17">
        <v>0.4</v>
      </c>
      <c r="G97" s="17">
        <v>235.3</v>
      </c>
      <c r="H97" s="17">
        <v>40.200000000000003</v>
      </c>
      <c r="I97" s="17">
        <v>522.6</v>
      </c>
      <c r="J97" s="17">
        <v>426.2</v>
      </c>
      <c r="K97" s="17">
        <v>948.8</v>
      </c>
      <c r="L97" s="17"/>
    </row>
    <row r="98" spans="1:12">
      <c r="A98" s="17">
        <v>2009</v>
      </c>
      <c r="B98" s="17"/>
      <c r="C98" s="17">
        <v>206.8</v>
      </c>
      <c r="D98" s="17">
        <v>9.9</v>
      </c>
      <c r="E98" s="17">
        <v>176.2</v>
      </c>
      <c r="F98" s="17" t="s">
        <v>265</v>
      </c>
      <c r="G98" s="17">
        <v>186.1</v>
      </c>
      <c r="H98" s="17">
        <v>14.5</v>
      </c>
      <c r="I98" s="17">
        <v>407.4</v>
      </c>
      <c r="J98" s="17">
        <v>428.1</v>
      </c>
      <c r="K98" s="17">
        <v>835.6</v>
      </c>
      <c r="L98" s="17"/>
    </row>
    <row r="99" spans="1:12">
      <c r="A99" s="17">
        <v>2010</v>
      </c>
      <c r="B99" s="17"/>
      <c r="C99" s="17">
        <v>180.4</v>
      </c>
      <c r="D99" s="17">
        <v>11.9</v>
      </c>
      <c r="E99" s="17">
        <v>156.4</v>
      </c>
      <c r="F99" s="17">
        <v>0.2</v>
      </c>
      <c r="G99" s="17">
        <v>168.4</v>
      </c>
      <c r="H99" s="17">
        <v>18.399999999999999</v>
      </c>
      <c r="I99" s="17">
        <v>367.1</v>
      </c>
      <c r="J99" s="17">
        <v>434.4</v>
      </c>
      <c r="K99" s="17">
        <v>801.5</v>
      </c>
      <c r="L99" s="17"/>
    </row>
    <row r="100" spans="1:12">
      <c r="A100" s="17">
        <v>2011</v>
      </c>
      <c r="B100" s="17"/>
      <c r="C100" s="17">
        <v>191</v>
      </c>
      <c r="D100" s="17">
        <v>14</v>
      </c>
      <c r="E100" s="17">
        <v>191.1</v>
      </c>
      <c r="F100" s="17">
        <v>0.1</v>
      </c>
      <c r="G100" s="17">
        <v>205.1</v>
      </c>
      <c r="H100" s="17">
        <v>21.4</v>
      </c>
      <c r="I100" s="17">
        <v>417.6</v>
      </c>
      <c r="J100" s="17">
        <v>479.2</v>
      </c>
      <c r="K100" s="17">
        <v>896.7</v>
      </c>
      <c r="L100" s="17"/>
    </row>
    <row r="101" spans="1:12">
      <c r="A101" s="17">
        <v>2012</v>
      </c>
      <c r="B101" s="17"/>
      <c r="C101" s="17">
        <v>153.5</v>
      </c>
      <c r="D101" s="17">
        <v>13.5</v>
      </c>
      <c r="E101" s="17">
        <v>137</v>
      </c>
      <c r="F101" s="17" t="s">
        <v>265</v>
      </c>
      <c r="G101" s="17">
        <v>150.4</v>
      </c>
      <c r="H101" s="17">
        <v>19.899999999999999</v>
      </c>
      <c r="I101" s="17">
        <v>323.89999999999998</v>
      </c>
      <c r="J101" s="17">
        <v>481.8</v>
      </c>
      <c r="K101" s="17">
        <v>805.7</v>
      </c>
      <c r="L101" s="17"/>
    </row>
    <row r="102" spans="1:12">
      <c r="A102" s="17">
        <v>2013</v>
      </c>
      <c r="B102" s="17"/>
      <c r="C102" s="17">
        <v>170.5</v>
      </c>
      <c r="D102" s="17">
        <v>11.2</v>
      </c>
      <c r="E102" s="17">
        <v>132.9</v>
      </c>
      <c r="F102" s="17" t="s">
        <v>265</v>
      </c>
      <c r="G102" s="17">
        <v>144.1</v>
      </c>
      <c r="H102" s="17">
        <v>25.5</v>
      </c>
      <c r="I102" s="17">
        <v>340</v>
      </c>
      <c r="J102" s="17">
        <v>508.9</v>
      </c>
      <c r="K102" s="17">
        <v>848.9</v>
      </c>
      <c r="L102" s="17"/>
    </row>
    <row r="103" spans="1:12">
      <c r="A103" s="17">
        <v>2014</v>
      </c>
      <c r="B103" s="17"/>
      <c r="C103" s="17">
        <v>194.8</v>
      </c>
      <c r="D103" s="17">
        <v>8.5</v>
      </c>
      <c r="E103" s="17">
        <v>177.2</v>
      </c>
      <c r="F103" s="17">
        <v>0.1</v>
      </c>
      <c r="G103" s="17">
        <v>185.8</v>
      </c>
      <c r="H103" s="17">
        <v>25.1</v>
      </c>
      <c r="I103" s="17">
        <v>405.7</v>
      </c>
      <c r="J103" s="17">
        <v>506</v>
      </c>
      <c r="K103" s="17">
        <v>911.7</v>
      </c>
      <c r="L103" s="17"/>
    </row>
    <row r="104" spans="1:12">
      <c r="A104" s="17">
        <v>2015</v>
      </c>
      <c r="B104" s="17"/>
      <c r="C104" s="17">
        <v>155.30000000000001</v>
      </c>
      <c r="D104" s="17">
        <v>5.6</v>
      </c>
      <c r="E104" s="17">
        <v>132.9</v>
      </c>
      <c r="F104" s="17" t="s">
        <v>265</v>
      </c>
      <c r="G104" s="17">
        <v>138.5</v>
      </c>
      <c r="H104" s="17">
        <v>51.4</v>
      </c>
      <c r="I104" s="17">
        <v>345.2</v>
      </c>
      <c r="J104" s="17">
        <v>525</v>
      </c>
      <c r="K104" s="17">
        <v>870.2</v>
      </c>
      <c r="L104" s="17"/>
    </row>
    <row r="105" spans="1:12">
      <c r="A105" s="17">
        <v>2016</v>
      </c>
      <c r="B105" s="17"/>
      <c r="C105" s="17">
        <v>138.9</v>
      </c>
      <c r="D105" s="17">
        <v>4.8</v>
      </c>
      <c r="E105" s="17">
        <v>111.9</v>
      </c>
      <c r="F105" s="17">
        <v>0.1</v>
      </c>
      <c r="G105" s="17">
        <v>116.8</v>
      </c>
      <c r="H105" s="17">
        <v>45</v>
      </c>
      <c r="I105" s="17">
        <v>300.7</v>
      </c>
      <c r="J105" s="17">
        <v>530.70000000000005</v>
      </c>
      <c r="K105" s="17">
        <v>831.3</v>
      </c>
      <c r="L105" s="17"/>
    </row>
    <row r="106" spans="1:12">
      <c r="A106" s="17">
        <v>2017</v>
      </c>
      <c r="B106" s="17"/>
      <c r="C106" s="17">
        <v>163.69999999999999</v>
      </c>
      <c r="D106" s="17">
        <v>6.4</v>
      </c>
      <c r="E106" s="17">
        <v>153.5</v>
      </c>
      <c r="F106" s="17" t="s">
        <v>265</v>
      </c>
      <c r="G106" s="17">
        <v>159.9</v>
      </c>
      <c r="H106" s="17">
        <v>49.1</v>
      </c>
      <c r="I106" s="17">
        <v>372.7</v>
      </c>
      <c r="J106" s="17">
        <v>572.29999999999995</v>
      </c>
      <c r="K106" s="17">
        <v>945</v>
      </c>
      <c r="L106" s="17"/>
    </row>
    <row r="107" spans="1:12">
      <c r="A107" s="17">
        <v>2018</v>
      </c>
      <c r="B107" s="17"/>
      <c r="C107" s="17">
        <v>165.6</v>
      </c>
      <c r="D107" s="17">
        <v>6.4</v>
      </c>
      <c r="E107" s="17">
        <v>152.1</v>
      </c>
      <c r="F107" s="17" t="s">
        <v>265</v>
      </c>
      <c r="G107" s="17">
        <v>158.5</v>
      </c>
      <c r="H107" s="17">
        <v>72.400000000000006</v>
      </c>
      <c r="I107" s="17">
        <v>396.5</v>
      </c>
      <c r="J107" s="17">
        <v>569.79999999999995</v>
      </c>
      <c r="K107" s="17">
        <v>966.2</v>
      </c>
      <c r="L107" s="17"/>
    </row>
    <row r="108" spans="1:12">
      <c r="A108" s="17">
        <v>2019</v>
      </c>
      <c r="B108" s="17"/>
      <c r="C108" s="17">
        <v>169.7</v>
      </c>
      <c r="D108" s="17">
        <v>6.7</v>
      </c>
      <c r="E108" s="17">
        <v>183.4</v>
      </c>
      <c r="F108" s="17" t="s">
        <v>265</v>
      </c>
      <c r="G108" s="17">
        <v>190</v>
      </c>
      <c r="H108" s="17">
        <v>67.8</v>
      </c>
      <c r="I108" s="17">
        <v>427.5</v>
      </c>
      <c r="J108" s="17">
        <v>590.9</v>
      </c>
      <c r="K108" s="21">
        <v>1018.5</v>
      </c>
      <c r="L108" s="17"/>
    </row>
    <row r="109" spans="1:12">
      <c r="A109" s="17">
        <v>2020</v>
      </c>
      <c r="B109" s="17"/>
      <c r="C109" s="17">
        <v>157.1</v>
      </c>
      <c r="D109" s="17">
        <v>4</v>
      </c>
      <c r="E109" s="17">
        <v>142.1</v>
      </c>
      <c r="F109" s="17">
        <v>0.5</v>
      </c>
      <c r="G109" s="17">
        <v>146.5</v>
      </c>
      <c r="H109" s="17">
        <v>46.3</v>
      </c>
      <c r="I109" s="17">
        <v>349.9</v>
      </c>
      <c r="J109" s="17">
        <v>604.79999999999995</v>
      </c>
      <c r="K109" s="17">
        <v>954.8</v>
      </c>
      <c r="L109" s="17" t="s">
        <v>257</v>
      </c>
    </row>
    <row r="110" spans="1:12">
      <c r="A110" s="18">
        <v>2021</v>
      </c>
      <c r="B110" s="18"/>
      <c r="C110" s="18">
        <v>187</v>
      </c>
      <c r="D110" s="18">
        <v>7.7</v>
      </c>
      <c r="E110" s="18">
        <v>173.8</v>
      </c>
      <c r="F110" s="18" t="s">
        <v>265</v>
      </c>
      <c r="G110" s="18">
        <v>181.5</v>
      </c>
      <c r="H110" s="18">
        <v>58.7</v>
      </c>
      <c r="I110" s="18">
        <v>427.2</v>
      </c>
      <c r="J110" s="18">
        <v>623.9</v>
      </c>
      <c r="K110" s="26">
        <v>1051.2</v>
      </c>
      <c r="L110" s="24"/>
    </row>
  </sheetData>
  <mergeCells count="10">
    <mergeCell ref="B58:L58"/>
    <mergeCell ref="A2:A5"/>
    <mergeCell ref="B2:I2"/>
    <mergeCell ref="J2:J4"/>
    <mergeCell ref="K2:L4"/>
    <mergeCell ref="B3:B4"/>
    <mergeCell ref="C3:C4"/>
    <mergeCell ref="D3:G3"/>
    <mergeCell ref="I3:I4"/>
    <mergeCell ref="B5:L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D219-0252-4235-BFE0-02F7E1E8AA0A}">
  <dimension ref="A1:K110"/>
  <sheetViews>
    <sheetView workbookViewId="0"/>
  </sheetViews>
  <sheetFormatPr defaultRowHeight="15"/>
  <sheetData>
    <row r="1" spans="1:11" ht="21">
      <c r="A1" s="27" t="s">
        <v>278</v>
      </c>
    </row>
    <row r="2" spans="1:11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15" t="s">
        <v>245</v>
      </c>
      <c r="K2" s="115" t="s">
        <v>246</v>
      </c>
    </row>
    <row r="3" spans="1:11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14" t="s">
        <v>250</v>
      </c>
      <c r="I3" s="116" t="s">
        <v>251</v>
      </c>
      <c r="J3" s="104"/>
      <c r="K3" s="104"/>
    </row>
    <row r="4" spans="1:11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14" t="s">
        <v>254</v>
      </c>
      <c r="I4" s="112"/>
      <c r="J4" s="105"/>
      <c r="K4" s="105"/>
    </row>
    <row r="5" spans="1:11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2"/>
    </row>
    <row r="6" spans="1:11">
      <c r="A6" s="16">
        <v>1970</v>
      </c>
      <c r="B6" s="16">
        <v>0.98</v>
      </c>
      <c r="C6" s="16">
        <v>1.79</v>
      </c>
      <c r="D6" s="16">
        <v>1.49</v>
      </c>
      <c r="E6" s="16">
        <v>2.5099999999999998</v>
      </c>
      <c r="F6" s="16">
        <v>1.7</v>
      </c>
      <c r="G6" s="16">
        <v>1.52</v>
      </c>
      <c r="H6" s="16">
        <v>0.56000000000000005</v>
      </c>
      <c r="I6" s="16">
        <v>1.58</v>
      </c>
      <c r="J6" s="16">
        <v>8.44</v>
      </c>
      <c r="K6" s="16">
        <v>2.1800000000000002</v>
      </c>
    </row>
    <row r="7" spans="1:11">
      <c r="A7" s="17">
        <v>1971</v>
      </c>
      <c r="B7" s="17">
        <v>1.51</v>
      </c>
      <c r="C7" s="17">
        <v>1.89</v>
      </c>
      <c r="D7" s="17">
        <v>1.57</v>
      </c>
      <c r="E7" s="17">
        <v>2.77</v>
      </c>
      <c r="F7" s="17">
        <v>1.66</v>
      </c>
      <c r="G7" s="17">
        <v>1.59</v>
      </c>
      <c r="H7" s="17">
        <v>0.59</v>
      </c>
      <c r="I7" s="17">
        <v>1.65</v>
      </c>
      <c r="J7" s="17">
        <v>8.59</v>
      </c>
      <c r="K7" s="17">
        <v>2.29</v>
      </c>
    </row>
    <row r="8" spans="1:11">
      <c r="A8" s="17">
        <v>1972</v>
      </c>
      <c r="B8" s="17">
        <v>1.53</v>
      </c>
      <c r="C8" s="17">
        <v>2.0099999999999998</v>
      </c>
      <c r="D8" s="17">
        <v>1.58</v>
      </c>
      <c r="E8" s="17">
        <v>2.2599999999999998</v>
      </c>
      <c r="F8" s="17">
        <v>1.69</v>
      </c>
      <c r="G8" s="17">
        <v>1.59</v>
      </c>
      <c r="H8" s="17">
        <v>0.6</v>
      </c>
      <c r="I8" s="17">
        <v>1.69</v>
      </c>
      <c r="J8" s="17">
        <v>9.6199999999999992</v>
      </c>
      <c r="K8" s="17">
        <v>2.42</v>
      </c>
    </row>
    <row r="9" spans="1:11">
      <c r="A9" s="17">
        <v>1973</v>
      </c>
      <c r="B9" s="17">
        <v>1.83</v>
      </c>
      <c r="C9" s="17">
        <v>2.34</v>
      </c>
      <c r="D9" s="17">
        <v>1.78</v>
      </c>
      <c r="E9" s="17">
        <v>3.73</v>
      </c>
      <c r="F9" s="17">
        <v>1.94</v>
      </c>
      <c r="G9" s="17">
        <v>1.8</v>
      </c>
      <c r="H9" s="17">
        <v>0.69</v>
      </c>
      <c r="I9" s="17">
        <v>1.92</v>
      </c>
      <c r="J9" s="17">
        <v>10.17</v>
      </c>
      <c r="K9" s="17">
        <v>2.81</v>
      </c>
    </row>
    <row r="10" spans="1:11">
      <c r="A10" s="17">
        <v>1974</v>
      </c>
      <c r="B10" s="17">
        <v>2.19</v>
      </c>
      <c r="C10" s="17">
        <v>2.52</v>
      </c>
      <c r="D10" s="17">
        <v>2.7</v>
      </c>
      <c r="E10" s="17">
        <v>3.73</v>
      </c>
      <c r="F10" s="17">
        <v>3.01</v>
      </c>
      <c r="G10" s="17">
        <v>2.72</v>
      </c>
      <c r="H10" s="17">
        <v>1.06</v>
      </c>
      <c r="I10" s="17">
        <v>2.65</v>
      </c>
      <c r="J10" s="17">
        <v>14.62</v>
      </c>
      <c r="K10" s="17">
        <v>3.95</v>
      </c>
    </row>
    <row r="11" spans="1:11">
      <c r="A11" s="17">
        <v>1975</v>
      </c>
      <c r="B11" s="17">
        <v>2.62</v>
      </c>
      <c r="C11" s="17">
        <v>3.04</v>
      </c>
      <c r="D11" s="17">
        <v>2.85</v>
      </c>
      <c r="E11" s="17">
        <v>5.49</v>
      </c>
      <c r="F11" s="17">
        <v>3.16</v>
      </c>
      <c r="G11" s="17">
        <v>2.89</v>
      </c>
      <c r="H11" s="17">
        <v>1.1100000000000001</v>
      </c>
      <c r="I11" s="17">
        <v>2.91</v>
      </c>
      <c r="J11" s="17">
        <v>15.43</v>
      </c>
      <c r="K11" s="17">
        <v>4.3</v>
      </c>
    </row>
    <row r="12" spans="1:11">
      <c r="A12" s="17">
        <v>1976</v>
      </c>
      <c r="B12" s="17">
        <v>2.64</v>
      </c>
      <c r="C12" s="17">
        <v>3.32</v>
      </c>
      <c r="D12" s="17">
        <v>3.04</v>
      </c>
      <c r="E12" s="17">
        <v>5.66</v>
      </c>
      <c r="F12" s="17">
        <v>3.35</v>
      </c>
      <c r="G12" s="17">
        <v>3.08</v>
      </c>
      <c r="H12" s="17">
        <v>1.19</v>
      </c>
      <c r="I12" s="17">
        <v>3.12</v>
      </c>
      <c r="J12" s="17">
        <v>15.21</v>
      </c>
      <c r="K12" s="17">
        <v>4.49</v>
      </c>
    </row>
    <row r="13" spans="1:11">
      <c r="A13" s="17">
        <v>1977</v>
      </c>
      <c r="B13" s="17">
        <v>3.12</v>
      </c>
      <c r="C13" s="17">
        <v>4.17</v>
      </c>
      <c r="D13" s="17">
        <v>3.4</v>
      </c>
      <c r="E13" s="17">
        <v>5.55</v>
      </c>
      <c r="F13" s="17">
        <v>3.75</v>
      </c>
      <c r="G13" s="17">
        <v>3.43</v>
      </c>
      <c r="H13" s="17">
        <v>1.35</v>
      </c>
      <c r="I13" s="17">
        <v>3.61</v>
      </c>
      <c r="J13" s="17">
        <v>16.91</v>
      </c>
      <c r="K13" s="17">
        <v>5.08</v>
      </c>
    </row>
    <row r="14" spans="1:11">
      <c r="A14" s="17">
        <v>1978</v>
      </c>
      <c r="B14" s="17">
        <v>3.68</v>
      </c>
      <c r="C14" s="17">
        <v>4.13</v>
      </c>
      <c r="D14" s="17">
        <v>3.66</v>
      </c>
      <c r="E14" s="17">
        <v>5.33</v>
      </c>
      <c r="F14" s="17">
        <v>4.01</v>
      </c>
      <c r="G14" s="17">
        <v>3.68</v>
      </c>
      <c r="H14" s="17">
        <v>1.43</v>
      </c>
      <c r="I14" s="17">
        <v>3.78</v>
      </c>
      <c r="J14" s="17">
        <v>17.11</v>
      </c>
      <c r="K14" s="17">
        <v>5.32</v>
      </c>
    </row>
    <row r="15" spans="1:11">
      <c r="A15" s="17">
        <v>1979</v>
      </c>
      <c r="B15" s="17">
        <v>3.64</v>
      </c>
      <c r="C15" s="17">
        <v>3.64</v>
      </c>
      <c r="D15" s="17">
        <v>5.25</v>
      </c>
      <c r="E15" s="17">
        <v>7.64</v>
      </c>
      <c r="F15" s="17">
        <v>5.33</v>
      </c>
      <c r="G15" s="17">
        <v>5.28</v>
      </c>
      <c r="H15" s="17">
        <v>2.0499999999999998</v>
      </c>
      <c r="I15" s="17">
        <v>4.71</v>
      </c>
      <c r="J15" s="17">
        <v>19.489999999999998</v>
      </c>
      <c r="K15" s="17">
        <v>6.54</v>
      </c>
    </row>
    <row r="16" spans="1:11">
      <c r="A16" s="17">
        <v>1980</v>
      </c>
      <c r="B16" s="17">
        <v>4.47</v>
      </c>
      <c r="C16" s="17">
        <v>5.58</v>
      </c>
      <c r="D16" s="17">
        <v>7.29</v>
      </c>
      <c r="E16" s="17">
        <v>8.57</v>
      </c>
      <c r="F16" s="17">
        <v>8.15</v>
      </c>
      <c r="G16" s="17">
        <v>7.33</v>
      </c>
      <c r="H16" s="17">
        <v>2.85</v>
      </c>
      <c r="I16" s="17">
        <v>6.31</v>
      </c>
      <c r="J16" s="17">
        <v>22.64</v>
      </c>
      <c r="K16" s="17">
        <v>8.68</v>
      </c>
    </row>
    <row r="17" spans="1:11">
      <c r="A17" s="17">
        <v>1981</v>
      </c>
      <c r="B17" s="17">
        <v>5.4</v>
      </c>
      <c r="C17" s="17">
        <v>6.46</v>
      </c>
      <c r="D17" s="17">
        <v>8.93</v>
      </c>
      <c r="E17" s="17">
        <v>10.039999999999999</v>
      </c>
      <c r="F17" s="17">
        <v>10.54</v>
      </c>
      <c r="G17" s="17">
        <v>8.98</v>
      </c>
      <c r="H17" s="17">
        <v>3.51</v>
      </c>
      <c r="I17" s="17">
        <v>7.42</v>
      </c>
      <c r="J17" s="17">
        <v>27.89</v>
      </c>
      <c r="K17" s="17">
        <v>10.66</v>
      </c>
    </row>
    <row r="18" spans="1:11">
      <c r="A18" s="17">
        <v>1982</v>
      </c>
      <c r="B18" s="17">
        <v>5.46</v>
      </c>
      <c r="C18" s="17">
        <v>7.68</v>
      </c>
      <c r="D18" s="17">
        <v>8.66</v>
      </c>
      <c r="E18" s="17">
        <v>9.61</v>
      </c>
      <c r="F18" s="17">
        <v>10.79</v>
      </c>
      <c r="G18" s="17">
        <v>8.7799999999999994</v>
      </c>
      <c r="H18" s="17">
        <v>3.4</v>
      </c>
      <c r="I18" s="17">
        <v>7.89</v>
      </c>
      <c r="J18" s="17">
        <v>26.9</v>
      </c>
      <c r="K18" s="17">
        <v>10.9</v>
      </c>
    </row>
    <row r="19" spans="1:11">
      <c r="A19" s="17">
        <v>1983</v>
      </c>
      <c r="B19" s="17">
        <v>5.0199999999999996</v>
      </c>
      <c r="C19" s="17">
        <v>8.3699999999999992</v>
      </c>
      <c r="D19" s="17">
        <v>8.4499999999999993</v>
      </c>
      <c r="E19" s="17">
        <v>10.92</v>
      </c>
      <c r="F19" s="17">
        <v>7.56</v>
      </c>
      <c r="G19" s="17">
        <v>8.49</v>
      </c>
      <c r="H19" s="17">
        <v>3.3</v>
      </c>
      <c r="I19" s="17">
        <v>8.01</v>
      </c>
      <c r="J19" s="17">
        <v>27.9</v>
      </c>
      <c r="K19" s="17">
        <v>11.15</v>
      </c>
    </row>
    <row r="20" spans="1:11">
      <c r="A20" s="17">
        <v>1984</v>
      </c>
      <c r="B20" s="17">
        <v>4.76</v>
      </c>
      <c r="C20" s="17">
        <v>7.29</v>
      </c>
      <c r="D20" s="17">
        <v>8.51</v>
      </c>
      <c r="E20" s="17">
        <v>10.48</v>
      </c>
      <c r="F20" s="17">
        <v>9.43</v>
      </c>
      <c r="G20" s="17">
        <v>8.59</v>
      </c>
      <c r="H20" s="17">
        <v>3.35</v>
      </c>
      <c r="I20" s="17">
        <v>7.8</v>
      </c>
      <c r="J20" s="17">
        <v>27.55</v>
      </c>
      <c r="K20" s="17">
        <v>10.72</v>
      </c>
    </row>
    <row r="21" spans="1:11">
      <c r="A21" s="17">
        <v>1985</v>
      </c>
      <c r="B21" s="17">
        <v>4.3899999999999997</v>
      </c>
      <c r="C21" s="17">
        <v>7.62</v>
      </c>
      <c r="D21" s="17">
        <v>8.15</v>
      </c>
      <c r="E21" s="17">
        <v>11.44</v>
      </c>
      <c r="F21" s="17">
        <v>8.61</v>
      </c>
      <c r="G21" s="17">
        <v>8.2799999999999994</v>
      </c>
      <c r="H21" s="17">
        <v>3.22</v>
      </c>
      <c r="I21" s="17">
        <v>7.79</v>
      </c>
      <c r="J21" s="17">
        <v>26.77</v>
      </c>
      <c r="K21" s="17">
        <v>10.45</v>
      </c>
    </row>
    <row r="22" spans="1:11">
      <c r="A22" s="17">
        <v>1986</v>
      </c>
      <c r="B22" s="17">
        <v>4.1900000000000004</v>
      </c>
      <c r="C22" s="17">
        <v>7.25</v>
      </c>
      <c r="D22" s="17">
        <v>6.33</v>
      </c>
      <c r="E22" s="17">
        <v>9.82</v>
      </c>
      <c r="F22" s="17">
        <v>8.69</v>
      </c>
      <c r="G22" s="17">
        <v>6.56</v>
      </c>
      <c r="H22" s="17">
        <v>2.58</v>
      </c>
      <c r="I22" s="17">
        <v>6.67</v>
      </c>
      <c r="J22" s="17">
        <v>25.42</v>
      </c>
      <c r="K22" s="17">
        <v>9.5</v>
      </c>
    </row>
    <row r="23" spans="1:11">
      <c r="A23" s="17">
        <v>1987</v>
      </c>
      <c r="B23" s="17">
        <v>3.85</v>
      </c>
      <c r="C23" s="17">
        <v>6.63</v>
      </c>
      <c r="D23" s="17">
        <v>6.31</v>
      </c>
      <c r="E23" s="17">
        <v>11.25</v>
      </c>
      <c r="F23" s="17">
        <v>5.96</v>
      </c>
      <c r="G23" s="17">
        <v>6.5</v>
      </c>
      <c r="H23" s="17">
        <v>2.46</v>
      </c>
      <c r="I23" s="17">
        <v>6.42</v>
      </c>
      <c r="J23" s="17">
        <v>25.93</v>
      </c>
      <c r="K23" s="17">
        <v>9.41</v>
      </c>
    </row>
    <row r="24" spans="1:11">
      <c r="A24" s="17">
        <v>1988</v>
      </c>
      <c r="B24" s="17">
        <v>3.99</v>
      </c>
      <c r="C24" s="17">
        <v>6.43</v>
      </c>
      <c r="D24" s="17">
        <v>6.39</v>
      </c>
      <c r="E24" s="17">
        <v>11.14</v>
      </c>
      <c r="F24" s="17">
        <v>5.58</v>
      </c>
      <c r="G24" s="17">
        <v>6.52</v>
      </c>
      <c r="H24" s="17">
        <v>2.4900000000000002</v>
      </c>
      <c r="I24" s="17">
        <v>6.36</v>
      </c>
      <c r="J24" s="17">
        <v>25.28</v>
      </c>
      <c r="K24" s="17">
        <v>9.19</v>
      </c>
    </row>
    <row r="25" spans="1:11">
      <c r="A25" s="17">
        <v>1989</v>
      </c>
      <c r="B25" s="17">
        <v>3.96</v>
      </c>
      <c r="C25" s="17">
        <v>6.94</v>
      </c>
      <c r="D25" s="17">
        <v>7.18</v>
      </c>
      <c r="E25" s="17">
        <v>8.5</v>
      </c>
      <c r="F25" s="17">
        <v>5.23</v>
      </c>
      <c r="G25" s="17">
        <v>7.2</v>
      </c>
      <c r="H25" s="17">
        <v>2.75</v>
      </c>
      <c r="I25" s="17">
        <v>6.94</v>
      </c>
      <c r="J25" s="17">
        <v>26.34</v>
      </c>
      <c r="K25" s="17">
        <v>10.08</v>
      </c>
    </row>
    <row r="26" spans="1:11">
      <c r="A26" s="17">
        <v>1990</v>
      </c>
      <c r="B26" s="17">
        <v>4.21</v>
      </c>
      <c r="C26" s="17">
        <v>7.03</v>
      </c>
      <c r="D26" s="17">
        <v>8.3800000000000008</v>
      </c>
      <c r="E26" s="17">
        <v>13.81</v>
      </c>
      <c r="F26" s="17">
        <v>6.69</v>
      </c>
      <c r="G26" s="17">
        <v>8.6</v>
      </c>
      <c r="H26" s="17">
        <v>2.83</v>
      </c>
      <c r="I26" s="17">
        <v>7.59</v>
      </c>
      <c r="J26" s="17">
        <v>28.84</v>
      </c>
      <c r="K26" s="17">
        <v>11.26</v>
      </c>
    </row>
    <row r="27" spans="1:11">
      <c r="A27" s="17">
        <v>1991</v>
      </c>
      <c r="B27" s="17">
        <v>4.07</v>
      </c>
      <c r="C27" s="17">
        <v>7.43</v>
      </c>
      <c r="D27" s="17">
        <v>7.71</v>
      </c>
      <c r="E27" s="17">
        <v>15.22</v>
      </c>
      <c r="F27" s="17">
        <v>5.94</v>
      </c>
      <c r="G27" s="17">
        <v>8.02</v>
      </c>
      <c r="H27" s="17">
        <v>2.71</v>
      </c>
      <c r="I27" s="17">
        <v>7.49</v>
      </c>
      <c r="J27" s="17">
        <v>32.22</v>
      </c>
      <c r="K27" s="17">
        <v>11.74</v>
      </c>
    </row>
    <row r="28" spans="1:11">
      <c r="A28" s="17">
        <v>1992</v>
      </c>
      <c r="B28" s="17">
        <v>3.94</v>
      </c>
      <c r="C28" s="17">
        <v>7.55</v>
      </c>
      <c r="D28" s="17">
        <v>7.04</v>
      </c>
      <c r="E28" s="17">
        <v>13.8</v>
      </c>
      <c r="F28" s="17">
        <v>5.01</v>
      </c>
      <c r="G28" s="17">
        <v>7.25</v>
      </c>
      <c r="H28" s="17">
        <v>2.48</v>
      </c>
      <c r="I28" s="17">
        <v>7.17</v>
      </c>
      <c r="J28" s="17">
        <v>32.75</v>
      </c>
      <c r="K28" s="17">
        <v>11.02</v>
      </c>
    </row>
    <row r="29" spans="1:11">
      <c r="A29" s="17">
        <v>1993</v>
      </c>
      <c r="B29" s="17">
        <v>3.96</v>
      </c>
      <c r="C29" s="17">
        <v>7.94</v>
      </c>
      <c r="D29" s="17">
        <v>6.89</v>
      </c>
      <c r="E29" s="17">
        <v>13.58</v>
      </c>
      <c r="F29" s="17">
        <v>4.5199999999999996</v>
      </c>
      <c r="G29" s="17">
        <v>7.16</v>
      </c>
      <c r="H29" s="17">
        <v>2.42</v>
      </c>
      <c r="I29" s="17">
        <v>7.29</v>
      </c>
      <c r="J29" s="17">
        <v>33.369999999999997</v>
      </c>
      <c r="K29" s="17">
        <v>11.4</v>
      </c>
    </row>
    <row r="30" spans="1:11">
      <c r="A30" s="17">
        <v>1994</v>
      </c>
      <c r="B30" s="17">
        <v>4.07</v>
      </c>
      <c r="C30" s="17">
        <v>8.82</v>
      </c>
      <c r="D30" s="17">
        <v>6.83</v>
      </c>
      <c r="E30" s="17">
        <v>15.13</v>
      </c>
      <c r="F30" s="17">
        <v>5.46</v>
      </c>
      <c r="G30" s="17">
        <v>7.15</v>
      </c>
      <c r="H30" s="17">
        <v>2.35</v>
      </c>
      <c r="I30" s="17">
        <v>7.61</v>
      </c>
      <c r="J30" s="17">
        <v>32.99</v>
      </c>
      <c r="K30" s="17">
        <v>11.68</v>
      </c>
    </row>
    <row r="31" spans="1:11">
      <c r="A31" s="17">
        <v>1995</v>
      </c>
      <c r="B31" s="17">
        <v>4.01</v>
      </c>
      <c r="C31" s="17">
        <v>7.79</v>
      </c>
      <c r="D31" s="17">
        <v>6.75</v>
      </c>
      <c r="E31" s="17">
        <v>15.14</v>
      </c>
      <c r="F31" s="17">
        <v>4.75</v>
      </c>
      <c r="G31" s="17">
        <v>7.07</v>
      </c>
      <c r="H31" s="17">
        <v>2.2999999999999998</v>
      </c>
      <c r="I31" s="17">
        <v>7.15</v>
      </c>
      <c r="J31" s="17">
        <v>33.619999999999997</v>
      </c>
      <c r="K31" s="17">
        <v>11.67</v>
      </c>
    </row>
    <row r="32" spans="1:11">
      <c r="A32" s="17">
        <v>1996</v>
      </c>
      <c r="B32" s="17">
        <v>4.1900000000000004</v>
      </c>
      <c r="C32" s="17">
        <v>7.72</v>
      </c>
      <c r="D32" s="17">
        <v>7.61</v>
      </c>
      <c r="E32" s="17">
        <v>16.63</v>
      </c>
      <c r="F32" s="17">
        <v>5.71</v>
      </c>
      <c r="G32" s="17">
        <v>8.0500000000000007</v>
      </c>
      <c r="H32" s="17">
        <v>2.64</v>
      </c>
      <c r="I32" s="17">
        <v>7.64</v>
      </c>
      <c r="J32" s="17">
        <v>34.6</v>
      </c>
      <c r="K32" s="17">
        <v>11.97</v>
      </c>
    </row>
    <row r="33" spans="1:11">
      <c r="A33" s="17">
        <v>1997</v>
      </c>
      <c r="B33" s="17">
        <v>4.1399999999999997</v>
      </c>
      <c r="C33" s="17">
        <v>9.2799999999999994</v>
      </c>
      <c r="D33" s="17">
        <v>7.64</v>
      </c>
      <c r="E33" s="17">
        <v>16.97</v>
      </c>
      <c r="F33" s="17">
        <v>5.81</v>
      </c>
      <c r="G33" s="17">
        <v>8.02</v>
      </c>
      <c r="H33" s="17">
        <v>2.63</v>
      </c>
      <c r="I33" s="17">
        <v>8.39</v>
      </c>
      <c r="J33" s="17">
        <v>35.520000000000003</v>
      </c>
      <c r="K33" s="17">
        <v>12.91</v>
      </c>
    </row>
    <row r="34" spans="1:11">
      <c r="A34" s="17">
        <v>1998</v>
      </c>
      <c r="B34" s="17">
        <v>4.0999999999999996</v>
      </c>
      <c r="C34" s="17">
        <v>9.31</v>
      </c>
      <c r="D34" s="17">
        <v>6.7</v>
      </c>
      <c r="E34" s="17">
        <v>15.35</v>
      </c>
      <c r="F34" s="17">
        <v>4.7699999999999996</v>
      </c>
      <c r="G34" s="17">
        <v>7.16</v>
      </c>
      <c r="H34" s="17">
        <v>2.27</v>
      </c>
      <c r="I34" s="17">
        <v>7.93</v>
      </c>
      <c r="J34" s="17">
        <v>31.97</v>
      </c>
      <c r="K34" s="17">
        <v>12.32</v>
      </c>
    </row>
    <row r="35" spans="1:11">
      <c r="A35" s="17">
        <v>1999</v>
      </c>
      <c r="B35" s="17">
        <v>4.0599999999999996</v>
      </c>
      <c r="C35" s="17">
        <v>9.25</v>
      </c>
      <c r="D35" s="17">
        <v>6.63</v>
      </c>
      <c r="E35" s="17">
        <v>15.33</v>
      </c>
      <c r="F35" s="17">
        <v>6.83</v>
      </c>
      <c r="G35" s="17">
        <v>6.98</v>
      </c>
      <c r="H35" s="17">
        <v>2.33</v>
      </c>
      <c r="I35" s="17">
        <v>7.84</v>
      </c>
      <c r="J35" s="17">
        <v>29.67</v>
      </c>
      <c r="K35" s="17">
        <v>12.06</v>
      </c>
    </row>
    <row r="36" spans="1:11">
      <c r="A36" s="17">
        <v>2000</v>
      </c>
      <c r="B36" s="17">
        <v>4.12</v>
      </c>
      <c r="C36" s="17">
        <v>9.39</v>
      </c>
      <c r="D36" s="17">
        <v>9.7200000000000006</v>
      </c>
      <c r="E36" s="17">
        <v>19.399999999999999</v>
      </c>
      <c r="F36" s="17">
        <v>10.44</v>
      </c>
      <c r="G36" s="17">
        <v>10.14</v>
      </c>
      <c r="H36" s="17">
        <v>3.5</v>
      </c>
      <c r="I36" s="17">
        <v>9.5500000000000007</v>
      </c>
      <c r="J36" s="17">
        <v>33.06</v>
      </c>
      <c r="K36" s="17">
        <v>13.8</v>
      </c>
    </row>
    <row r="37" spans="1:11">
      <c r="A37" s="17">
        <v>2001</v>
      </c>
      <c r="B37" s="17">
        <v>4.05</v>
      </c>
      <c r="C37" s="17">
        <v>11.82</v>
      </c>
      <c r="D37" s="17">
        <v>9.5500000000000007</v>
      </c>
      <c r="E37" s="17">
        <v>20.190000000000001</v>
      </c>
      <c r="F37" s="17">
        <v>9.81</v>
      </c>
      <c r="G37" s="17">
        <v>9.91</v>
      </c>
      <c r="H37" s="17">
        <v>3.34</v>
      </c>
      <c r="I37" s="17">
        <v>10.57</v>
      </c>
      <c r="J37" s="17">
        <v>35.549999999999997</v>
      </c>
      <c r="K37" s="17">
        <v>15.11</v>
      </c>
    </row>
    <row r="38" spans="1:11">
      <c r="A38" s="17">
        <v>2002</v>
      </c>
      <c r="B38" s="17">
        <v>4.13</v>
      </c>
      <c r="C38" s="17">
        <v>11.46</v>
      </c>
      <c r="D38" s="17">
        <v>8.68</v>
      </c>
      <c r="E38" s="17">
        <v>18.61</v>
      </c>
      <c r="F38" s="17">
        <v>9.84</v>
      </c>
      <c r="G38" s="17">
        <v>9.1199999999999992</v>
      </c>
      <c r="H38" s="17">
        <v>3.03</v>
      </c>
      <c r="I38" s="17">
        <v>10</v>
      </c>
      <c r="J38" s="17">
        <v>29.91</v>
      </c>
      <c r="K38" s="17">
        <v>13.88</v>
      </c>
    </row>
    <row r="39" spans="1:11">
      <c r="A39" s="17">
        <v>2003</v>
      </c>
      <c r="B39" s="17">
        <v>4</v>
      </c>
      <c r="C39" s="17">
        <v>11.55</v>
      </c>
      <c r="D39" s="17">
        <v>10.38</v>
      </c>
      <c r="E39" s="17">
        <v>21.56</v>
      </c>
      <c r="F39" s="17">
        <v>9.4600000000000009</v>
      </c>
      <c r="G39" s="17">
        <v>10.79</v>
      </c>
      <c r="H39" s="17">
        <v>3.64</v>
      </c>
      <c r="I39" s="17">
        <v>10.94</v>
      </c>
      <c r="J39" s="17">
        <v>34.03</v>
      </c>
      <c r="K39" s="17">
        <v>15.19</v>
      </c>
    </row>
    <row r="40" spans="1:11">
      <c r="A40" s="17">
        <v>2004</v>
      </c>
      <c r="B40" s="17">
        <v>4.91</v>
      </c>
      <c r="C40" s="17">
        <v>12.89</v>
      </c>
      <c r="D40" s="17">
        <v>11.67</v>
      </c>
      <c r="E40" s="17">
        <v>23.86</v>
      </c>
      <c r="F40" s="17">
        <v>11.34</v>
      </c>
      <c r="G40" s="17">
        <v>12.01</v>
      </c>
      <c r="H40" s="17">
        <v>4.1399999999999997</v>
      </c>
      <c r="I40" s="17">
        <v>12.18</v>
      </c>
      <c r="J40" s="17">
        <v>35.729999999999997</v>
      </c>
      <c r="K40" s="17">
        <v>16.55</v>
      </c>
    </row>
    <row r="41" spans="1:11">
      <c r="A41" s="17">
        <v>2005</v>
      </c>
      <c r="B41" s="17">
        <v>5.42</v>
      </c>
      <c r="C41" s="17">
        <v>14.49</v>
      </c>
      <c r="D41" s="17">
        <v>15.45</v>
      </c>
      <c r="E41" s="17">
        <v>27.25</v>
      </c>
      <c r="F41" s="17">
        <v>15.29</v>
      </c>
      <c r="G41" s="17">
        <v>15.81</v>
      </c>
      <c r="H41" s="17">
        <v>5.48</v>
      </c>
      <c r="I41" s="17">
        <v>15.12</v>
      </c>
      <c r="J41" s="17">
        <v>38.21</v>
      </c>
      <c r="K41" s="17">
        <v>19.79</v>
      </c>
    </row>
    <row r="42" spans="1:11">
      <c r="A42" s="17">
        <v>2006</v>
      </c>
      <c r="B42" s="17">
        <v>5.69</v>
      </c>
      <c r="C42" s="17">
        <v>17.28</v>
      </c>
      <c r="D42" s="17">
        <v>18.28</v>
      </c>
      <c r="E42" s="17">
        <v>31.09</v>
      </c>
      <c r="F42" s="17">
        <v>18.170000000000002</v>
      </c>
      <c r="G42" s="17">
        <v>18.78</v>
      </c>
      <c r="H42" s="17">
        <v>6.31</v>
      </c>
      <c r="I42" s="17">
        <v>17.93</v>
      </c>
      <c r="J42" s="17">
        <v>44.3</v>
      </c>
      <c r="K42" s="17">
        <v>23.9</v>
      </c>
    </row>
    <row r="43" spans="1:11">
      <c r="A43" s="17">
        <v>2007</v>
      </c>
      <c r="B43" s="17">
        <v>5.69</v>
      </c>
      <c r="C43" s="17">
        <v>16.23</v>
      </c>
      <c r="D43" s="17">
        <v>20.22</v>
      </c>
      <c r="E43" s="17">
        <v>33.590000000000003</v>
      </c>
      <c r="F43" s="17">
        <v>22.69</v>
      </c>
      <c r="G43" s="17">
        <v>20.82</v>
      </c>
      <c r="H43" s="17">
        <v>6.97</v>
      </c>
      <c r="I43" s="17">
        <v>18.399999999999999</v>
      </c>
      <c r="J43" s="17">
        <v>41.17</v>
      </c>
      <c r="K43" s="17">
        <v>23.56</v>
      </c>
    </row>
    <row r="44" spans="1:11">
      <c r="A44" s="17">
        <v>2008</v>
      </c>
      <c r="B44" s="17"/>
      <c r="C44" s="17">
        <v>16.489999999999998</v>
      </c>
      <c r="D44" s="17">
        <v>24.96</v>
      </c>
      <c r="E44" s="17">
        <v>38.700000000000003</v>
      </c>
      <c r="F44" s="17">
        <v>27.36</v>
      </c>
      <c r="G44" s="17">
        <v>25.65</v>
      </c>
      <c r="H44" s="17">
        <v>8.59</v>
      </c>
      <c r="I44" s="17">
        <v>20.84</v>
      </c>
      <c r="J44" s="17">
        <v>51.15</v>
      </c>
      <c r="K44" s="17">
        <v>27.63</v>
      </c>
    </row>
    <row r="45" spans="1:11">
      <c r="A45" s="17">
        <v>2009</v>
      </c>
      <c r="B45" s="17"/>
      <c r="C45" s="17">
        <v>16.66</v>
      </c>
      <c r="D45" s="17">
        <v>18.48</v>
      </c>
      <c r="E45" s="17">
        <v>35.4</v>
      </c>
      <c r="F45" s="17">
        <v>22.32</v>
      </c>
      <c r="G45" s="17">
        <v>19.28</v>
      </c>
      <c r="H45" s="17">
        <v>6.45</v>
      </c>
      <c r="I45" s="17">
        <v>17.72</v>
      </c>
      <c r="J45" s="17">
        <v>45.73</v>
      </c>
      <c r="K45" s="17">
        <v>23.59</v>
      </c>
    </row>
    <row r="46" spans="1:11">
      <c r="A46" s="17">
        <v>2010</v>
      </c>
      <c r="B46" s="17"/>
      <c r="C46" s="17">
        <v>16.11</v>
      </c>
      <c r="D46" s="17">
        <v>22.78</v>
      </c>
      <c r="E46" s="17">
        <v>36.340000000000003</v>
      </c>
      <c r="F46" s="17">
        <v>25.3</v>
      </c>
      <c r="G46" s="17">
        <v>23.35</v>
      </c>
      <c r="H46" s="17">
        <v>7.61</v>
      </c>
      <c r="I46" s="17">
        <v>19.46</v>
      </c>
      <c r="J46" s="17">
        <v>46.67</v>
      </c>
      <c r="K46" s="17">
        <v>25.67</v>
      </c>
    </row>
    <row r="47" spans="1:11">
      <c r="A47" s="17">
        <v>2011</v>
      </c>
      <c r="B47" s="17"/>
      <c r="C47" s="17">
        <v>14.97</v>
      </c>
      <c r="D47" s="17">
        <v>25.91</v>
      </c>
      <c r="E47" s="17">
        <v>40.79</v>
      </c>
      <c r="F47" s="17">
        <v>29.58</v>
      </c>
      <c r="G47" s="17">
        <v>26.66</v>
      </c>
      <c r="H47" s="17">
        <v>9.15</v>
      </c>
      <c r="I47" s="17">
        <v>20.38</v>
      </c>
      <c r="J47" s="17">
        <v>42.01</v>
      </c>
      <c r="K47" s="17">
        <v>25.48</v>
      </c>
    </row>
    <row r="48" spans="1:11">
      <c r="A48" s="17">
        <v>2012</v>
      </c>
      <c r="B48" s="17"/>
      <c r="C48" s="17">
        <v>13.87</v>
      </c>
      <c r="D48" s="17">
        <v>29.34</v>
      </c>
      <c r="E48" s="17">
        <v>38.64</v>
      </c>
      <c r="F48" s="17">
        <v>31.66</v>
      </c>
      <c r="G48" s="17">
        <v>29.76</v>
      </c>
      <c r="H48" s="17">
        <v>10.19</v>
      </c>
      <c r="I48" s="17">
        <v>21.49</v>
      </c>
      <c r="J48" s="17">
        <v>42.22</v>
      </c>
      <c r="K48" s="17">
        <v>26.52</v>
      </c>
    </row>
    <row r="49" spans="1:11">
      <c r="A49" s="17">
        <v>2013</v>
      </c>
      <c r="B49" s="17"/>
      <c r="C49" s="17">
        <v>14.11</v>
      </c>
      <c r="D49" s="17">
        <v>28.38</v>
      </c>
      <c r="E49" s="17">
        <v>39.01</v>
      </c>
      <c r="F49" s="17">
        <v>31.6</v>
      </c>
      <c r="G49" s="17">
        <v>28.88</v>
      </c>
      <c r="H49" s="17">
        <v>9.98</v>
      </c>
      <c r="I49" s="17">
        <v>20.85</v>
      </c>
      <c r="J49" s="17">
        <v>44.55</v>
      </c>
      <c r="K49" s="17">
        <v>26.22</v>
      </c>
    </row>
    <row r="50" spans="1:11">
      <c r="A50" s="17">
        <v>2014</v>
      </c>
      <c r="B50" s="17"/>
      <c r="C50" s="17">
        <v>14.72</v>
      </c>
      <c r="D50" s="17">
        <v>27.66</v>
      </c>
      <c r="E50" s="17">
        <v>42.51</v>
      </c>
      <c r="F50" s="17">
        <v>31.99</v>
      </c>
      <c r="G50" s="17">
        <v>28.67</v>
      </c>
      <c r="H50" s="17">
        <v>9.73</v>
      </c>
      <c r="I50" s="17">
        <v>20.79</v>
      </c>
      <c r="J50" s="17">
        <v>50.32</v>
      </c>
      <c r="K50" s="17">
        <v>27.14</v>
      </c>
    </row>
    <row r="51" spans="1:11">
      <c r="A51" s="17">
        <v>2015</v>
      </c>
      <c r="B51" s="17"/>
      <c r="C51" s="17">
        <v>13.85</v>
      </c>
      <c r="D51" s="17">
        <v>18.98</v>
      </c>
      <c r="E51" s="17">
        <v>35.869999999999997</v>
      </c>
      <c r="F51" s="17">
        <v>17.13</v>
      </c>
      <c r="G51" s="17">
        <v>19.95</v>
      </c>
      <c r="H51" s="17">
        <v>6.71</v>
      </c>
      <c r="I51" s="17">
        <v>16.45</v>
      </c>
      <c r="J51" s="17">
        <v>56.53</v>
      </c>
      <c r="K51" s="17">
        <v>24.89</v>
      </c>
    </row>
    <row r="52" spans="1:11">
      <c r="A52" s="17">
        <v>2016</v>
      </c>
      <c r="B52" s="17"/>
      <c r="C52" s="17">
        <v>13.39</v>
      </c>
      <c r="D52" s="17">
        <v>16.149999999999999</v>
      </c>
      <c r="E52" s="17">
        <v>36.96</v>
      </c>
      <c r="F52" s="17">
        <v>13.66</v>
      </c>
      <c r="G52" s="17">
        <v>18.18</v>
      </c>
      <c r="H52" s="17">
        <v>5.73</v>
      </c>
      <c r="I52" s="17">
        <v>15.07</v>
      </c>
      <c r="J52" s="17">
        <v>54.56</v>
      </c>
      <c r="K52" s="17">
        <v>25.15</v>
      </c>
    </row>
    <row r="53" spans="1:11">
      <c r="A53" s="17">
        <v>2017</v>
      </c>
      <c r="B53" s="17"/>
      <c r="C53" s="17">
        <v>13.6</v>
      </c>
      <c r="D53" s="17">
        <v>18.100000000000001</v>
      </c>
      <c r="E53" s="17">
        <v>38.89</v>
      </c>
      <c r="F53" s="17">
        <v>17.079999999999998</v>
      </c>
      <c r="G53" s="17">
        <v>20.28</v>
      </c>
      <c r="H53" s="17">
        <v>6.41</v>
      </c>
      <c r="I53" s="17">
        <v>15.88</v>
      </c>
      <c r="J53" s="17">
        <v>53.69</v>
      </c>
      <c r="K53" s="17">
        <v>25.25</v>
      </c>
    </row>
    <row r="54" spans="1:11">
      <c r="A54" s="17">
        <v>2018</v>
      </c>
      <c r="B54" s="17"/>
      <c r="C54" s="17">
        <v>15.2</v>
      </c>
      <c r="D54" s="17">
        <v>20.04</v>
      </c>
      <c r="E54" s="17">
        <v>40.07</v>
      </c>
      <c r="F54" s="17">
        <v>24.67</v>
      </c>
      <c r="G54" s="17">
        <v>22.32</v>
      </c>
      <c r="H54" s="17">
        <v>7.09</v>
      </c>
      <c r="I54" s="17">
        <v>18.07</v>
      </c>
      <c r="J54" s="17">
        <v>60.23</v>
      </c>
      <c r="K54" s="17">
        <v>27.28</v>
      </c>
    </row>
    <row r="55" spans="1:11">
      <c r="A55" s="17">
        <v>2019</v>
      </c>
      <c r="B55" s="17"/>
      <c r="C55" s="17">
        <v>14.92</v>
      </c>
      <c r="D55" s="17">
        <v>19.18</v>
      </c>
      <c r="E55" s="17">
        <v>35.729999999999997</v>
      </c>
      <c r="F55" s="17">
        <v>23.04</v>
      </c>
      <c r="G55" s="17">
        <v>21.18</v>
      </c>
      <c r="H55" s="17">
        <v>6.82</v>
      </c>
      <c r="I55" s="17">
        <v>17.079999999999998</v>
      </c>
      <c r="J55" s="17">
        <v>63.7</v>
      </c>
      <c r="K55" s="17">
        <v>27.58</v>
      </c>
    </row>
    <row r="56" spans="1:11">
      <c r="A56" s="17">
        <v>2020</v>
      </c>
      <c r="B56" s="17"/>
      <c r="C56" s="17">
        <v>14.63</v>
      </c>
      <c r="D56" s="17">
        <v>15.75</v>
      </c>
      <c r="E56" s="17">
        <v>32.65</v>
      </c>
      <c r="F56" s="17">
        <v>14.96</v>
      </c>
      <c r="G56" s="17">
        <v>17.88</v>
      </c>
      <c r="H56" s="17">
        <v>5.64</v>
      </c>
      <c r="I56" s="17">
        <v>15.66</v>
      </c>
      <c r="J56" s="17">
        <v>64.5</v>
      </c>
      <c r="K56" s="17">
        <v>27.97</v>
      </c>
    </row>
    <row r="57" spans="1:11">
      <c r="A57" s="18">
        <v>2021</v>
      </c>
      <c r="B57" s="18"/>
      <c r="C57" s="18">
        <v>15.72</v>
      </c>
      <c r="D57" s="18">
        <v>18.36</v>
      </c>
      <c r="E57" s="18">
        <v>36.92</v>
      </c>
      <c r="F57" s="18">
        <v>23.63</v>
      </c>
      <c r="G57" s="18">
        <v>20.37</v>
      </c>
      <c r="H57" s="18">
        <v>6.77</v>
      </c>
      <c r="I57" s="18">
        <v>17.559999999999999</v>
      </c>
      <c r="J57" s="18">
        <v>65.36</v>
      </c>
      <c r="K57" s="18">
        <v>28.7</v>
      </c>
    </row>
    <row r="58" spans="1:11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2"/>
    </row>
    <row r="59" spans="1:11">
      <c r="A59" s="16">
        <v>1970</v>
      </c>
      <c r="B59" s="16">
        <v>0.1</v>
      </c>
      <c r="C59" s="16">
        <v>21.9</v>
      </c>
      <c r="D59" s="16">
        <v>50.7</v>
      </c>
      <c r="E59" s="16">
        <v>1.2</v>
      </c>
      <c r="F59" s="16">
        <v>3.2</v>
      </c>
      <c r="G59" s="16">
        <v>55.2</v>
      </c>
      <c r="H59" s="16">
        <v>0.3</v>
      </c>
      <c r="I59" s="16">
        <v>77.400000000000006</v>
      </c>
      <c r="J59" s="16">
        <v>40</v>
      </c>
      <c r="K59" s="16">
        <v>117.4</v>
      </c>
    </row>
    <row r="60" spans="1:11">
      <c r="A60" s="17">
        <v>1971</v>
      </c>
      <c r="B60" s="17">
        <v>0.1</v>
      </c>
      <c r="C60" s="17">
        <v>23.5</v>
      </c>
      <c r="D60" s="17">
        <v>56.1</v>
      </c>
      <c r="E60" s="17">
        <v>1.2</v>
      </c>
      <c r="F60" s="17">
        <v>3.1</v>
      </c>
      <c r="G60" s="17">
        <v>60.4</v>
      </c>
      <c r="H60" s="17">
        <v>0.3</v>
      </c>
      <c r="I60" s="17">
        <v>84.3</v>
      </c>
      <c r="J60" s="17">
        <v>44.2</v>
      </c>
      <c r="K60" s="17">
        <v>128.4</v>
      </c>
    </row>
    <row r="61" spans="1:11">
      <c r="A61" s="17">
        <v>1972</v>
      </c>
      <c r="B61" s="17">
        <v>0.1</v>
      </c>
      <c r="C61" s="17">
        <v>27.3</v>
      </c>
      <c r="D61" s="17">
        <v>58.6</v>
      </c>
      <c r="E61" s="17">
        <v>1.1000000000000001</v>
      </c>
      <c r="F61" s="17">
        <v>2.9</v>
      </c>
      <c r="G61" s="17">
        <v>62.6</v>
      </c>
      <c r="H61" s="17">
        <v>0.3</v>
      </c>
      <c r="I61" s="17">
        <v>90.3</v>
      </c>
      <c r="J61" s="17">
        <v>52.7</v>
      </c>
      <c r="K61" s="17">
        <v>142.9</v>
      </c>
    </row>
    <row r="62" spans="1:11">
      <c r="A62" s="17">
        <v>1973</v>
      </c>
      <c r="B62" s="17">
        <v>0.1</v>
      </c>
      <c r="C62" s="17">
        <v>27.1</v>
      </c>
      <c r="D62" s="17">
        <v>62.5</v>
      </c>
      <c r="E62" s="17">
        <v>1.5</v>
      </c>
      <c r="F62" s="17">
        <v>2</v>
      </c>
      <c r="G62" s="17">
        <v>66</v>
      </c>
      <c r="H62" s="17">
        <v>0.3</v>
      </c>
      <c r="I62" s="17">
        <v>93.5</v>
      </c>
      <c r="J62" s="17">
        <v>59.7</v>
      </c>
      <c r="K62" s="17">
        <v>153.19999999999999</v>
      </c>
    </row>
    <row r="63" spans="1:11">
      <c r="A63" s="17">
        <v>1974</v>
      </c>
      <c r="B63" s="17">
        <v>0.1</v>
      </c>
      <c r="C63" s="17">
        <v>33</v>
      </c>
      <c r="D63" s="17">
        <v>86</v>
      </c>
      <c r="E63" s="17">
        <v>1.5</v>
      </c>
      <c r="F63" s="17">
        <v>2.1</v>
      </c>
      <c r="G63" s="17">
        <v>89.6</v>
      </c>
      <c r="H63" s="17">
        <v>0.5</v>
      </c>
      <c r="I63" s="17">
        <v>123.2</v>
      </c>
      <c r="J63" s="17">
        <v>83.2</v>
      </c>
      <c r="K63" s="17">
        <v>206.4</v>
      </c>
    </row>
    <row r="64" spans="1:11">
      <c r="A64" s="17">
        <v>1975</v>
      </c>
      <c r="B64" s="17">
        <v>0.1</v>
      </c>
      <c r="C64" s="17">
        <v>40.200000000000003</v>
      </c>
      <c r="D64" s="17">
        <v>89.6</v>
      </c>
      <c r="E64" s="17">
        <v>2.4</v>
      </c>
      <c r="F64" s="17">
        <v>1.6</v>
      </c>
      <c r="G64" s="17">
        <v>93.6</v>
      </c>
      <c r="H64" s="17">
        <v>0.6</v>
      </c>
      <c r="I64" s="17">
        <v>134.4</v>
      </c>
      <c r="J64" s="17">
        <v>88.7</v>
      </c>
      <c r="K64" s="17">
        <v>223.1</v>
      </c>
    </row>
    <row r="65" spans="1:11">
      <c r="A65" s="17">
        <v>1976</v>
      </c>
      <c r="B65" s="17">
        <v>0.1</v>
      </c>
      <c r="C65" s="17">
        <v>41.4</v>
      </c>
      <c r="D65" s="17">
        <v>103.7</v>
      </c>
      <c r="E65" s="17">
        <v>2.8</v>
      </c>
      <c r="F65" s="17">
        <v>2.2000000000000002</v>
      </c>
      <c r="G65" s="17">
        <v>108.7</v>
      </c>
      <c r="H65" s="17">
        <v>0.7</v>
      </c>
      <c r="I65" s="17">
        <v>150.80000000000001</v>
      </c>
      <c r="J65" s="17">
        <v>94.5</v>
      </c>
      <c r="K65" s="17">
        <v>245.3</v>
      </c>
    </row>
    <row r="66" spans="1:11">
      <c r="A66" s="17">
        <v>1977</v>
      </c>
      <c r="B66" s="17">
        <v>0.1</v>
      </c>
      <c r="C66" s="17">
        <v>57.1</v>
      </c>
      <c r="D66" s="17">
        <v>114.2</v>
      </c>
      <c r="E66" s="17">
        <v>2.8</v>
      </c>
      <c r="F66" s="17">
        <v>1.6</v>
      </c>
      <c r="G66" s="17">
        <v>118.6</v>
      </c>
      <c r="H66" s="17">
        <v>0.8</v>
      </c>
      <c r="I66" s="17">
        <v>176.6</v>
      </c>
      <c r="J66" s="17">
        <v>102.5</v>
      </c>
      <c r="K66" s="17">
        <v>279.10000000000002</v>
      </c>
    </row>
    <row r="67" spans="1:11">
      <c r="A67" s="17">
        <v>1978</v>
      </c>
      <c r="B67" s="17">
        <v>0.1</v>
      </c>
      <c r="C67" s="17">
        <v>56.9</v>
      </c>
      <c r="D67" s="17">
        <v>115.8</v>
      </c>
      <c r="E67" s="17">
        <v>2.2999999999999998</v>
      </c>
      <c r="F67" s="17">
        <v>1.5</v>
      </c>
      <c r="G67" s="17">
        <v>119.6</v>
      </c>
      <c r="H67" s="17">
        <v>1</v>
      </c>
      <c r="I67" s="17">
        <v>177.6</v>
      </c>
      <c r="J67" s="17">
        <v>105.2</v>
      </c>
      <c r="K67" s="17">
        <v>282.8</v>
      </c>
    </row>
    <row r="68" spans="1:11">
      <c r="A68" s="17">
        <v>1979</v>
      </c>
      <c r="B68" s="17" t="s">
        <v>265</v>
      </c>
      <c r="C68" s="17">
        <v>49.2</v>
      </c>
      <c r="D68" s="17">
        <v>151.5</v>
      </c>
      <c r="E68" s="17">
        <v>2.5</v>
      </c>
      <c r="F68" s="17">
        <v>1.4</v>
      </c>
      <c r="G68" s="17">
        <v>155.4</v>
      </c>
      <c r="H68" s="17">
        <v>1.6</v>
      </c>
      <c r="I68" s="17">
        <v>206.4</v>
      </c>
      <c r="J68" s="17">
        <v>120.3</v>
      </c>
      <c r="K68" s="17">
        <v>326.7</v>
      </c>
    </row>
    <row r="69" spans="1:11">
      <c r="A69" s="17">
        <v>1980</v>
      </c>
      <c r="B69" s="17">
        <v>0.1</v>
      </c>
      <c r="C69" s="17">
        <v>79.5</v>
      </c>
      <c r="D69" s="17">
        <v>140</v>
      </c>
      <c r="E69" s="17">
        <v>3</v>
      </c>
      <c r="F69" s="17">
        <v>2.5</v>
      </c>
      <c r="G69" s="17">
        <v>145.5</v>
      </c>
      <c r="H69" s="17">
        <v>8.1</v>
      </c>
      <c r="I69" s="17">
        <v>233.1</v>
      </c>
      <c r="J69" s="17">
        <v>142.1</v>
      </c>
      <c r="K69" s="17">
        <v>375.2</v>
      </c>
    </row>
    <row r="70" spans="1:11">
      <c r="A70" s="17">
        <v>1981</v>
      </c>
      <c r="B70" s="17">
        <v>0.1</v>
      </c>
      <c r="C70" s="17">
        <v>95.3</v>
      </c>
      <c r="D70" s="17">
        <v>133.5</v>
      </c>
      <c r="E70" s="17">
        <v>3.7</v>
      </c>
      <c r="F70" s="17">
        <v>2.8</v>
      </c>
      <c r="G70" s="17">
        <v>139.9</v>
      </c>
      <c r="H70" s="17">
        <v>9.1</v>
      </c>
      <c r="I70" s="17">
        <v>244.4</v>
      </c>
      <c r="J70" s="17">
        <v>172.9</v>
      </c>
      <c r="K70" s="17">
        <v>417.4</v>
      </c>
    </row>
    <row r="71" spans="1:11">
      <c r="A71" s="17">
        <v>1982</v>
      </c>
      <c r="B71" s="17">
        <v>0.2</v>
      </c>
      <c r="C71" s="17">
        <v>118</v>
      </c>
      <c r="D71" s="17">
        <v>124.4</v>
      </c>
      <c r="E71" s="17">
        <v>3.5</v>
      </c>
      <c r="F71" s="17">
        <v>7.5</v>
      </c>
      <c r="G71" s="17">
        <v>135.4</v>
      </c>
      <c r="H71" s="17">
        <v>8</v>
      </c>
      <c r="I71" s="17">
        <v>261.60000000000002</v>
      </c>
      <c r="J71" s="17">
        <v>168.1</v>
      </c>
      <c r="K71" s="17">
        <v>429.7</v>
      </c>
    </row>
    <row r="72" spans="1:11">
      <c r="A72" s="17">
        <v>1983</v>
      </c>
      <c r="B72" s="17">
        <v>0.1</v>
      </c>
      <c r="C72" s="17">
        <v>119.1</v>
      </c>
      <c r="D72" s="17">
        <v>142.30000000000001</v>
      </c>
      <c r="E72" s="17">
        <v>4.7</v>
      </c>
      <c r="F72" s="17">
        <v>2.5</v>
      </c>
      <c r="G72" s="17">
        <v>149.5</v>
      </c>
      <c r="H72" s="17">
        <v>9.5</v>
      </c>
      <c r="I72" s="17">
        <v>278.2</v>
      </c>
      <c r="J72" s="17">
        <v>182.1</v>
      </c>
      <c r="K72" s="17">
        <v>460.2</v>
      </c>
    </row>
    <row r="73" spans="1:11">
      <c r="A73" s="17">
        <v>1984</v>
      </c>
      <c r="B73" s="17">
        <v>0.2</v>
      </c>
      <c r="C73" s="17">
        <v>112.9</v>
      </c>
      <c r="D73" s="17">
        <v>168.7</v>
      </c>
      <c r="E73" s="17">
        <v>5.0999999999999996</v>
      </c>
      <c r="F73" s="17">
        <v>6.3</v>
      </c>
      <c r="G73" s="17">
        <v>180.2</v>
      </c>
      <c r="H73" s="17">
        <v>6.5</v>
      </c>
      <c r="I73" s="17">
        <v>299.7</v>
      </c>
      <c r="J73" s="17">
        <v>184</v>
      </c>
      <c r="K73" s="17">
        <v>483.6</v>
      </c>
    </row>
    <row r="74" spans="1:11">
      <c r="A74" s="17">
        <v>1985</v>
      </c>
      <c r="B74" s="17">
        <v>0.1</v>
      </c>
      <c r="C74" s="17">
        <v>118</v>
      </c>
      <c r="D74" s="17">
        <v>181.3</v>
      </c>
      <c r="E74" s="17">
        <v>9.6</v>
      </c>
      <c r="F74" s="17">
        <v>6.4</v>
      </c>
      <c r="G74" s="17">
        <v>197.3</v>
      </c>
      <c r="H74" s="17">
        <v>6.4</v>
      </c>
      <c r="I74" s="17">
        <v>321.8</v>
      </c>
      <c r="J74" s="17">
        <v>180</v>
      </c>
      <c r="K74" s="17">
        <v>501.8</v>
      </c>
    </row>
    <row r="75" spans="1:11">
      <c r="A75" s="17">
        <v>1986</v>
      </c>
      <c r="B75" s="17">
        <v>0.1</v>
      </c>
      <c r="C75" s="17">
        <v>120.2</v>
      </c>
      <c r="D75" s="17">
        <v>123.2</v>
      </c>
      <c r="E75" s="17">
        <v>7.6</v>
      </c>
      <c r="F75" s="17">
        <v>8</v>
      </c>
      <c r="G75" s="17">
        <v>138.80000000000001</v>
      </c>
      <c r="H75" s="17">
        <v>4.7</v>
      </c>
      <c r="I75" s="17">
        <v>263.7</v>
      </c>
      <c r="J75" s="17">
        <v>179</v>
      </c>
      <c r="K75" s="17">
        <v>442.7</v>
      </c>
    </row>
    <row r="76" spans="1:11">
      <c r="A76" s="17">
        <v>1987</v>
      </c>
      <c r="B76" s="17">
        <v>0.1</v>
      </c>
      <c r="C76" s="17">
        <v>114</v>
      </c>
      <c r="D76" s="17">
        <v>134.1</v>
      </c>
      <c r="E76" s="17">
        <v>10.3</v>
      </c>
      <c r="F76" s="17">
        <v>3.4</v>
      </c>
      <c r="G76" s="17">
        <v>147.80000000000001</v>
      </c>
      <c r="H76" s="17">
        <v>3.1</v>
      </c>
      <c r="I76" s="17">
        <v>265</v>
      </c>
      <c r="J76" s="17">
        <v>193.4</v>
      </c>
      <c r="K76" s="17">
        <v>458.4</v>
      </c>
    </row>
    <row r="77" spans="1:11">
      <c r="A77" s="17">
        <v>1988</v>
      </c>
      <c r="B77" s="17">
        <v>0.1</v>
      </c>
      <c r="C77" s="17">
        <v>116.7</v>
      </c>
      <c r="D77" s="17">
        <v>153.5</v>
      </c>
      <c r="E77" s="17">
        <v>8.8000000000000007</v>
      </c>
      <c r="F77" s="17">
        <v>3</v>
      </c>
      <c r="G77" s="17">
        <v>165.4</v>
      </c>
      <c r="H77" s="17">
        <v>3.4</v>
      </c>
      <c r="I77" s="17">
        <v>285.5</v>
      </c>
      <c r="J77" s="17">
        <v>200</v>
      </c>
      <c r="K77" s="17">
        <v>485.5</v>
      </c>
    </row>
    <row r="78" spans="1:11">
      <c r="A78" s="17">
        <v>1989</v>
      </c>
      <c r="B78" s="17">
        <v>0.1</v>
      </c>
      <c r="C78" s="17">
        <v>130.30000000000001</v>
      </c>
      <c r="D78" s="17">
        <v>147.69999999999999</v>
      </c>
      <c r="E78" s="17">
        <v>7</v>
      </c>
      <c r="F78" s="17">
        <v>1.7</v>
      </c>
      <c r="G78" s="17">
        <v>156.4</v>
      </c>
      <c r="H78" s="17">
        <v>3.8</v>
      </c>
      <c r="I78" s="17">
        <v>290.5</v>
      </c>
      <c r="J78" s="17">
        <v>213</v>
      </c>
      <c r="K78" s="17">
        <v>503.5</v>
      </c>
    </row>
    <row r="79" spans="1:11">
      <c r="A79" s="17">
        <v>1990</v>
      </c>
      <c r="B79" s="17">
        <v>0.1</v>
      </c>
      <c r="C79" s="17">
        <v>127.9</v>
      </c>
      <c r="D79" s="17">
        <v>148.1</v>
      </c>
      <c r="E79" s="17">
        <v>11.5</v>
      </c>
      <c r="F79" s="17">
        <v>1.4</v>
      </c>
      <c r="G79" s="17">
        <v>161.1</v>
      </c>
      <c r="H79" s="17">
        <v>5.2</v>
      </c>
      <c r="I79" s="17">
        <v>294.3</v>
      </c>
      <c r="J79" s="17">
        <v>233.8</v>
      </c>
      <c r="K79" s="17">
        <v>528.1</v>
      </c>
    </row>
    <row r="80" spans="1:11">
      <c r="A80" s="17">
        <v>1991</v>
      </c>
      <c r="B80" s="17">
        <v>0.1</v>
      </c>
      <c r="C80" s="17">
        <v>132.6</v>
      </c>
      <c r="D80" s="17">
        <v>139.69999999999999</v>
      </c>
      <c r="E80" s="17">
        <v>12.8</v>
      </c>
      <c r="F80" s="17">
        <v>1.2</v>
      </c>
      <c r="G80" s="17">
        <v>153.69999999999999</v>
      </c>
      <c r="H80" s="17">
        <v>5.2</v>
      </c>
      <c r="I80" s="17">
        <v>291.5</v>
      </c>
      <c r="J80" s="17">
        <v>260.39999999999998</v>
      </c>
      <c r="K80" s="17">
        <v>552</v>
      </c>
    </row>
    <row r="81" spans="1:11">
      <c r="A81" s="17">
        <v>1992</v>
      </c>
      <c r="B81" s="17">
        <v>0.1</v>
      </c>
      <c r="C81" s="17">
        <v>153.6</v>
      </c>
      <c r="D81" s="17">
        <v>155.9</v>
      </c>
      <c r="E81" s="17">
        <v>11.1</v>
      </c>
      <c r="F81" s="17">
        <v>1</v>
      </c>
      <c r="G81" s="17">
        <v>168</v>
      </c>
      <c r="H81" s="17">
        <v>5</v>
      </c>
      <c r="I81" s="17">
        <v>326.7</v>
      </c>
      <c r="J81" s="17">
        <v>264.10000000000002</v>
      </c>
      <c r="K81" s="17">
        <v>590.70000000000005</v>
      </c>
    </row>
    <row r="82" spans="1:11">
      <c r="A82" s="17">
        <v>1993</v>
      </c>
      <c r="B82" s="17">
        <v>0.1</v>
      </c>
      <c r="C82" s="17">
        <v>161</v>
      </c>
      <c r="D82" s="17">
        <v>140.4</v>
      </c>
      <c r="E82" s="17">
        <v>13.1</v>
      </c>
      <c r="F82" s="17">
        <v>1</v>
      </c>
      <c r="G82" s="17">
        <v>154.5</v>
      </c>
      <c r="H82" s="17">
        <v>5.0999999999999996</v>
      </c>
      <c r="I82" s="17">
        <v>320.60000000000002</v>
      </c>
      <c r="J82" s="17">
        <v>274.60000000000002</v>
      </c>
      <c r="K82" s="17">
        <v>595.20000000000005</v>
      </c>
    </row>
    <row r="83" spans="1:11">
      <c r="A83" s="17">
        <v>1994</v>
      </c>
      <c r="B83" s="17" t="s">
        <v>265</v>
      </c>
      <c r="C83" s="17">
        <v>158.5</v>
      </c>
      <c r="D83" s="17">
        <v>155.6</v>
      </c>
      <c r="E83" s="17">
        <v>14.3</v>
      </c>
      <c r="F83" s="17">
        <v>1.2</v>
      </c>
      <c r="G83" s="17">
        <v>171</v>
      </c>
      <c r="H83" s="17">
        <v>4.7</v>
      </c>
      <c r="I83" s="17">
        <v>334.2</v>
      </c>
      <c r="J83" s="17">
        <v>276.60000000000002</v>
      </c>
      <c r="K83" s="17">
        <v>610.79999999999995</v>
      </c>
    </row>
    <row r="84" spans="1:11">
      <c r="A84" s="17">
        <v>1995</v>
      </c>
      <c r="B84" s="17" t="s">
        <v>265</v>
      </c>
      <c r="C84" s="17">
        <v>139</v>
      </c>
      <c r="D84" s="17">
        <v>136.1</v>
      </c>
      <c r="E84" s="17">
        <v>12.9</v>
      </c>
      <c r="F84" s="17">
        <v>0.7</v>
      </c>
      <c r="G84" s="17">
        <v>149.80000000000001</v>
      </c>
      <c r="H84" s="17">
        <v>4.5999999999999996</v>
      </c>
      <c r="I84" s="17">
        <v>293.39999999999998</v>
      </c>
      <c r="J84" s="17">
        <v>283.5</v>
      </c>
      <c r="K84" s="17">
        <v>576.9</v>
      </c>
    </row>
    <row r="85" spans="1:11">
      <c r="A85" s="17">
        <v>1996</v>
      </c>
      <c r="B85" s="17" t="s">
        <v>265</v>
      </c>
      <c r="C85" s="17">
        <v>160</v>
      </c>
      <c r="D85" s="17">
        <v>154.19999999999999</v>
      </c>
      <c r="E85" s="17">
        <v>17.8</v>
      </c>
      <c r="F85" s="17">
        <v>1</v>
      </c>
      <c r="G85" s="17">
        <v>172.9</v>
      </c>
      <c r="H85" s="17">
        <v>5.5</v>
      </c>
      <c r="I85" s="17">
        <v>338.4</v>
      </c>
      <c r="J85" s="17">
        <v>292.8</v>
      </c>
      <c r="K85" s="17">
        <v>631.20000000000005</v>
      </c>
    </row>
    <row r="86" spans="1:11">
      <c r="A86" s="17">
        <v>1997</v>
      </c>
      <c r="B86" s="17" t="s">
        <v>265</v>
      </c>
      <c r="C86" s="17">
        <v>174.5</v>
      </c>
      <c r="D86" s="17">
        <v>160.30000000000001</v>
      </c>
      <c r="E86" s="17">
        <v>16.3</v>
      </c>
      <c r="F86" s="17">
        <v>1.1000000000000001</v>
      </c>
      <c r="G86" s="17">
        <v>177.7</v>
      </c>
      <c r="H86" s="17">
        <v>3.9</v>
      </c>
      <c r="I86" s="17">
        <v>356.2</v>
      </c>
      <c r="J86" s="17">
        <v>301.3</v>
      </c>
      <c r="K86" s="17">
        <v>657.5</v>
      </c>
    </row>
    <row r="87" spans="1:11">
      <c r="A87" s="17">
        <v>1998</v>
      </c>
      <c r="B87" s="17" t="s">
        <v>265</v>
      </c>
      <c r="C87" s="17">
        <v>157.4</v>
      </c>
      <c r="D87" s="17">
        <v>127.4</v>
      </c>
      <c r="E87" s="17">
        <v>17.2</v>
      </c>
      <c r="F87" s="17">
        <v>1.1000000000000001</v>
      </c>
      <c r="G87" s="17">
        <v>145.69999999999999</v>
      </c>
      <c r="H87" s="17">
        <v>3</v>
      </c>
      <c r="I87" s="17">
        <v>306.10000000000002</v>
      </c>
      <c r="J87" s="17">
        <v>275.10000000000002</v>
      </c>
      <c r="K87" s="17">
        <v>581.1</v>
      </c>
    </row>
    <row r="88" spans="1:11">
      <c r="A88" s="17">
        <v>1999</v>
      </c>
      <c r="B88" s="17" t="s">
        <v>265</v>
      </c>
      <c r="C88" s="17">
        <v>158.19999999999999</v>
      </c>
      <c r="D88" s="17">
        <v>121.9</v>
      </c>
      <c r="E88" s="17">
        <v>12</v>
      </c>
      <c r="F88" s="17">
        <v>1.9</v>
      </c>
      <c r="G88" s="17">
        <v>135.80000000000001</v>
      </c>
      <c r="H88" s="17">
        <v>3.1</v>
      </c>
      <c r="I88" s="17">
        <v>297.2</v>
      </c>
      <c r="J88" s="17">
        <v>270</v>
      </c>
      <c r="K88" s="17">
        <v>567.29999999999995</v>
      </c>
    </row>
    <row r="89" spans="1:11">
      <c r="A89" s="17">
        <v>2000</v>
      </c>
      <c r="B89" s="17" t="s">
        <v>265</v>
      </c>
      <c r="C89" s="17">
        <v>183.4</v>
      </c>
      <c r="D89" s="17">
        <v>184.6</v>
      </c>
      <c r="E89" s="17">
        <v>16.2</v>
      </c>
      <c r="F89" s="17">
        <v>3.8</v>
      </c>
      <c r="G89" s="17">
        <v>204.6</v>
      </c>
      <c r="H89" s="17">
        <v>5.0999999999999996</v>
      </c>
      <c r="I89" s="17">
        <v>393.1</v>
      </c>
      <c r="J89" s="17">
        <v>300.5</v>
      </c>
      <c r="K89" s="17">
        <v>693.6</v>
      </c>
    </row>
    <row r="90" spans="1:11">
      <c r="A90" s="17">
        <v>2001</v>
      </c>
      <c r="B90" s="17" t="s">
        <v>265</v>
      </c>
      <c r="C90" s="17">
        <v>218.3</v>
      </c>
      <c r="D90" s="17">
        <v>197.9</v>
      </c>
      <c r="E90" s="17">
        <v>14.8</v>
      </c>
      <c r="F90" s="17">
        <v>3.8</v>
      </c>
      <c r="G90" s="17">
        <v>216.5</v>
      </c>
      <c r="H90" s="17">
        <v>3.9</v>
      </c>
      <c r="I90" s="17">
        <v>438.7</v>
      </c>
      <c r="J90" s="17">
        <v>327.39999999999998</v>
      </c>
      <c r="K90" s="17">
        <v>766.1</v>
      </c>
    </row>
    <row r="91" spans="1:11">
      <c r="A91" s="17">
        <v>2002</v>
      </c>
      <c r="B91" s="17" t="s">
        <v>265</v>
      </c>
      <c r="C91" s="17">
        <v>207.2</v>
      </c>
      <c r="D91" s="17">
        <v>169.5</v>
      </c>
      <c r="E91" s="17">
        <v>16.7</v>
      </c>
      <c r="F91" s="17">
        <v>1.9</v>
      </c>
      <c r="G91" s="17">
        <v>188.1</v>
      </c>
      <c r="H91" s="17">
        <v>3.6</v>
      </c>
      <c r="I91" s="17">
        <v>398.9</v>
      </c>
      <c r="J91" s="17">
        <v>288.7</v>
      </c>
      <c r="K91" s="17">
        <v>687.6</v>
      </c>
    </row>
    <row r="92" spans="1:11">
      <c r="A92" s="17">
        <v>2003</v>
      </c>
      <c r="B92" s="17">
        <v>0.1</v>
      </c>
      <c r="C92" s="17">
        <v>239.1</v>
      </c>
      <c r="D92" s="17">
        <v>230.6</v>
      </c>
      <c r="E92" s="17">
        <v>18.8</v>
      </c>
      <c r="F92" s="17">
        <v>2.5</v>
      </c>
      <c r="G92" s="17">
        <v>251.9</v>
      </c>
      <c r="H92" s="17">
        <v>4.5</v>
      </c>
      <c r="I92" s="17">
        <v>495.5</v>
      </c>
      <c r="J92" s="17">
        <v>348.1</v>
      </c>
      <c r="K92" s="17">
        <v>843.6</v>
      </c>
    </row>
    <row r="93" spans="1:11">
      <c r="A93" s="17">
        <v>2004</v>
      </c>
      <c r="B93" s="17" t="s">
        <v>265</v>
      </c>
      <c r="C93" s="17">
        <v>257.8</v>
      </c>
      <c r="D93" s="17">
        <v>264.3</v>
      </c>
      <c r="E93" s="17">
        <v>15.8</v>
      </c>
      <c r="F93" s="17">
        <v>3.2</v>
      </c>
      <c r="G93" s="17">
        <v>283.3</v>
      </c>
      <c r="H93" s="17">
        <v>5.3</v>
      </c>
      <c r="I93" s="17">
        <v>546.4</v>
      </c>
      <c r="J93" s="17">
        <v>365.7</v>
      </c>
      <c r="K93" s="17">
        <v>912.2</v>
      </c>
    </row>
    <row r="94" spans="1:11">
      <c r="A94" s="17">
        <v>2005</v>
      </c>
      <c r="B94" s="17" t="s">
        <v>265</v>
      </c>
      <c r="C94" s="17">
        <v>282.3</v>
      </c>
      <c r="D94" s="17">
        <v>335.5</v>
      </c>
      <c r="E94" s="17">
        <v>19.100000000000001</v>
      </c>
      <c r="F94" s="17">
        <v>5.0999999999999996</v>
      </c>
      <c r="G94" s="17">
        <v>359.7</v>
      </c>
      <c r="H94" s="17">
        <v>2</v>
      </c>
      <c r="I94" s="17">
        <v>644</v>
      </c>
      <c r="J94" s="17">
        <v>413.5</v>
      </c>
      <c r="K94" s="21">
        <v>1057.5</v>
      </c>
    </row>
    <row r="95" spans="1:11">
      <c r="A95" s="17">
        <v>2006</v>
      </c>
      <c r="B95" s="17" t="s">
        <v>265</v>
      </c>
      <c r="C95" s="17">
        <v>296.60000000000002</v>
      </c>
      <c r="D95" s="17">
        <v>304.39999999999998</v>
      </c>
      <c r="E95" s="17">
        <v>21.3</v>
      </c>
      <c r="F95" s="17">
        <v>4.0999999999999996</v>
      </c>
      <c r="G95" s="17">
        <v>329.8</v>
      </c>
      <c r="H95" s="17">
        <v>2.1</v>
      </c>
      <c r="I95" s="17">
        <v>628.4</v>
      </c>
      <c r="J95" s="17">
        <v>454.7</v>
      </c>
      <c r="K95" s="21">
        <v>1083.2</v>
      </c>
    </row>
    <row r="96" spans="1:11">
      <c r="A96" s="17">
        <v>2007</v>
      </c>
      <c r="B96" s="17" t="s">
        <v>265</v>
      </c>
      <c r="C96" s="17">
        <v>294.39999999999998</v>
      </c>
      <c r="D96" s="17">
        <v>346.5</v>
      </c>
      <c r="E96" s="17">
        <v>27</v>
      </c>
      <c r="F96" s="17">
        <v>2.1</v>
      </c>
      <c r="G96" s="17">
        <v>375.5</v>
      </c>
      <c r="H96" s="17">
        <v>2.5</v>
      </c>
      <c r="I96" s="17">
        <v>672.4</v>
      </c>
      <c r="J96" s="17">
        <v>439.9</v>
      </c>
      <c r="K96" s="21">
        <v>1112.4000000000001</v>
      </c>
    </row>
    <row r="97" spans="1:11">
      <c r="A97" s="17">
        <v>2008</v>
      </c>
      <c r="B97" s="17"/>
      <c r="C97" s="17">
        <v>298.8</v>
      </c>
      <c r="D97" s="17">
        <v>410.8</v>
      </c>
      <c r="E97" s="17">
        <v>33.4</v>
      </c>
      <c r="F97" s="17">
        <v>1.6</v>
      </c>
      <c r="G97" s="17">
        <v>445.9</v>
      </c>
      <c r="H97" s="17">
        <v>3.5</v>
      </c>
      <c r="I97" s="17">
        <v>748.2</v>
      </c>
      <c r="J97" s="17">
        <v>531</v>
      </c>
      <c r="K97" s="21">
        <v>1279.2</v>
      </c>
    </row>
    <row r="98" spans="1:11">
      <c r="A98" s="17">
        <v>2009</v>
      </c>
      <c r="B98" s="17"/>
      <c r="C98" s="17">
        <v>305.60000000000002</v>
      </c>
      <c r="D98" s="17">
        <v>325.10000000000002</v>
      </c>
      <c r="E98" s="17">
        <v>30</v>
      </c>
      <c r="F98" s="17">
        <v>3</v>
      </c>
      <c r="G98" s="17">
        <v>358.1</v>
      </c>
      <c r="H98" s="17">
        <v>5.5</v>
      </c>
      <c r="I98" s="17">
        <v>669.2</v>
      </c>
      <c r="J98" s="17">
        <v>458.2</v>
      </c>
      <c r="K98" s="21">
        <v>1127.4000000000001</v>
      </c>
    </row>
    <row r="99" spans="1:11">
      <c r="A99" s="17">
        <v>2010</v>
      </c>
      <c r="B99" s="17"/>
      <c r="C99" s="17">
        <v>279.2</v>
      </c>
      <c r="D99" s="17">
        <v>385.4</v>
      </c>
      <c r="E99" s="17">
        <v>26.4</v>
      </c>
      <c r="F99" s="17">
        <v>2.5</v>
      </c>
      <c r="G99" s="17">
        <v>414.4</v>
      </c>
      <c r="H99" s="17">
        <v>6.9</v>
      </c>
      <c r="I99" s="17">
        <v>700.5</v>
      </c>
      <c r="J99" s="17">
        <v>496.5</v>
      </c>
      <c r="K99" s="21">
        <v>1197</v>
      </c>
    </row>
    <row r="100" spans="1:11">
      <c r="A100" s="17">
        <v>2011</v>
      </c>
      <c r="B100" s="17"/>
      <c r="C100" s="17">
        <v>258.5</v>
      </c>
      <c r="D100" s="17">
        <v>403.4</v>
      </c>
      <c r="E100" s="17">
        <v>32.799999999999997</v>
      </c>
      <c r="F100" s="17">
        <v>2.2000000000000002</v>
      </c>
      <c r="G100" s="17">
        <v>438.4</v>
      </c>
      <c r="H100" s="17">
        <v>8.1</v>
      </c>
      <c r="I100" s="17">
        <v>705</v>
      </c>
      <c r="J100" s="17">
        <v>448.5</v>
      </c>
      <c r="K100" s="21">
        <v>1153.5</v>
      </c>
    </row>
    <row r="101" spans="1:11">
      <c r="A101" s="17">
        <v>2012</v>
      </c>
      <c r="B101" s="17"/>
      <c r="C101" s="17">
        <v>227</v>
      </c>
      <c r="D101" s="17">
        <v>449.8</v>
      </c>
      <c r="E101" s="17">
        <v>27.8</v>
      </c>
      <c r="F101" s="17">
        <v>1.1000000000000001</v>
      </c>
      <c r="G101" s="17">
        <v>478.7</v>
      </c>
      <c r="H101" s="17">
        <v>7.5</v>
      </c>
      <c r="I101" s="17">
        <v>713.2</v>
      </c>
      <c r="J101" s="17">
        <v>449.6</v>
      </c>
      <c r="K101" s="21">
        <v>1162.8</v>
      </c>
    </row>
    <row r="102" spans="1:11">
      <c r="A102" s="17">
        <v>2013</v>
      </c>
      <c r="B102" s="17"/>
      <c r="C102" s="17">
        <v>265.10000000000002</v>
      </c>
      <c r="D102" s="17">
        <v>460.5</v>
      </c>
      <c r="E102" s="17">
        <v>31.3</v>
      </c>
      <c r="F102" s="17">
        <v>1.2</v>
      </c>
      <c r="G102" s="17">
        <v>492.9</v>
      </c>
      <c r="H102" s="17">
        <v>9.6</v>
      </c>
      <c r="I102" s="17">
        <v>767.7</v>
      </c>
      <c r="J102" s="17">
        <v>481</v>
      </c>
      <c r="K102" s="21">
        <v>1248.7</v>
      </c>
    </row>
    <row r="103" spans="1:11">
      <c r="A103" s="17">
        <v>2014</v>
      </c>
      <c r="B103" s="17"/>
      <c r="C103" s="17">
        <v>298.60000000000002</v>
      </c>
      <c r="D103" s="17">
        <v>437.3</v>
      </c>
      <c r="E103" s="17">
        <v>48.3</v>
      </c>
      <c r="F103" s="17">
        <v>1.5</v>
      </c>
      <c r="G103" s="17">
        <v>487.1</v>
      </c>
      <c r="H103" s="17">
        <v>9.5</v>
      </c>
      <c r="I103" s="17">
        <v>795.2</v>
      </c>
      <c r="J103" s="17">
        <v>527.1</v>
      </c>
      <c r="K103" s="21">
        <v>1322.3</v>
      </c>
    </row>
    <row r="104" spans="1:11">
      <c r="A104" s="17">
        <v>2015</v>
      </c>
      <c r="B104" s="17"/>
      <c r="C104" s="17">
        <v>285.39999999999998</v>
      </c>
      <c r="D104" s="17">
        <v>327.8</v>
      </c>
      <c r="E104" s="17">
        <v>38.1</v>
      </c>
      <c r="F104" s="17">
        <v>0.5</v>
      </c>
      <c r="G104" s="17">
        <v>366.4</v>
      </c>
      <c r="H104" s="17">
        <v>7.4</v>
      </c>
      <c r="I104" s="17">
        <v>659.2</v>
      </c>
      <c r="J104" s="17">
        <v>604.79999999999995</v>
      </c>
      <c r="K104" s="21">
        <v>1264</v>
      </c>
    </row>
    <row r="105" spans="1:11">
      <c r="A105" s="17">
        <v>2016</v>
      </c>
      <c r="B105" s="17"/>
      <c r="C105" s="17">
        <v>237.4</v>
      </c>
      <c r="D105" s="17">
        <v>175.9</v>
      </c>
      <c r="E105" s="17">
        <v>43.7</v>
      </c>
      <c r="F105" s="17">
        <v>0.4</v>
      </c>
      <c r="G105" s="17">
        <v>220</v>
      </c>
      <c r="H105" s="17">
        <v>4.8</v>
      </c>
      <c r="I105" s="17">
        <v>462.2</v>
      </c>
      <c r="J105" s="17">
        <v>573.70000000000005</v>
      </c>
      <c r="K105" s="21">
        <v>1035.9000000000001</v>
      </c>
    </row>
    <row r="106" spans="1:11">
      <c r="A106" s="17">
        <v>2017</v>
      </c>
      <c r="B106" s="17"/>
      <c r="C106" s="17">
        <v>258.3</v>
      </c>
      <c r="D106" s="17">
        <v>187.1</v>
      </c>
      <c r="E106" s="17">
        <v>47.3</v>
      </c>
      <c r="F106" s="17">
        <v>0.3</v>
      </c>
      <c r="G106" s="17">
        <v>234.6</v>
      </c>
      <c r="H106" s="17">
        <v>5.2</v>
      </c>
      <c r="I106" s="17">
        <v>498.1</v>
      </c>
      <c r="J106" s="17">
        <v>554.79999999999995</v>
      </c>
      <c r="K106" s="21">
        <v>1052.9000000000001</v>
      </c>
    </row>
    <row r="107" spans="1:11">
      <c r="A107" s="17">
        <v>2018</v>
      </c>
      <c r="B107" s="17"/>
      <c r="C107" s="17">
        <v>321.2</v>
      </c>
      <c r="D107" s="17">
        <v>288.89999999999998</v>
      </c>
      <c r="E107" s="17">
        <v>73.900000000000006</v>
      </c>
      <c r="F107" s="17">
        <v>0.5</v>
      </c>
      <c r="G107" s="17">
        <v>363.2</v>
      </c>
      <c r="H107" s="17">
        <v>5.4</v>
      </c>
      <c r="I107" s="17">
        <v>689.8</v>
      </c>
      <c r="J107" s="17">
        <v>642</v>
      </c>
      <c r="K107" s="21">
        <v>1331.8</v>
      </c>
    </row>
    <row r="108" spans="1:11">
      <c r="A108" s="17">
        <v>2019</v>
      </c>
      <c r="B108" s="17"/>
      <c r="C108" s="17">
        <v>305.5</v>
      </c>
      <c r="D108" s="17">
        <v>226.8</v>
      </c>
      <c r="E108" s="17">
        <v>57.9</v>
      </c>
      <c r="F108" s="17">
        <v>0.4</v>
      </c>
      <c r="G108" s="17">
        <v>285.2</v>
      </c>
      <c r="H108" s="17">
        <v>7.2</v>
      </c>
      <c r="I108" s="17">
        <v>597.9</v>
      </c>
      <c r="J108" s="17">
        <v>648.29999999999995</v>
      </c>
      <c r="K108" s="21">
        <v>1246.2</v>
      </c>
    </row>
    <row r="109" spans="1:11">
      <c r="A109" s="17">
        <v>2020</v>
      </c>
      <c r="B109" s="17"/>
      <c r="C109" s="17">
        <v>275.3</v>
      </c>
      <c r="D109" s="17">
        <v>169.1</v>
      </c>
      <c r="E109" s="17">
        <v>50.7</v>
      </c>
      <c r="F109" s="17">
        <v>0.2</v>
      </c>
      <c r="G109" s="17">
        <v>220</v>
      </c>
      <c r="H109" s="17">
        <v>4.4000000000000004</v>
      </c>
      <c r="I109" s="17">
        <v>499.7</v>
      </c>
      <c r="J109" s="17">
        <v>692.8</v>
      </c>
      <c r="K109" s="21">
        <v>1192.5</v>
      </c>
    </row>
    <row r="110" spans="1:11">
      <c r="A110" s="18">
        <v>2021</v>
      </c>
      <c r="B110" s="18"/>
      <c r="C110" s="18">
        <v>300.60000000000002</v>
      </c>
      <c r="D110" s="18">
        <v>250.4</v>
      </c>
      <c r="E110" s="18">
        <v>61.1</v>
      </c>
      <c r="F110" s="18">
        <v>0.5</v>
      </c>
      <c r="G110" s="18">
        <v>312</v>
      </c>
      <c r="H110" s="18">
        <v>4.9000000000000004</v>
      </c>
      <c r="I110" s="18">
        <v>617.5</v>
      </c>
      <c r="J110" s="18">
        <v>698.4</v>
      </c>
      <c r="K110" s="26">
        <v>1315.9</v>
      </c>
    </row>
  </sheetData>
  <mergeCells count="10">
    <mergeCell ref="B58:K58"/>
    <mergeCell ref="A2:A5"/>
    <mergeCell ref="B2:I2"/>
    <mergeCell ref="J2:J4"/>
    <mergeCell ref="K2:K4"/>
    <mergeCell ref="B3:B4"/>
    <mergeCell ref="C3:C4"/>
    <mergeCell ref="D3:G3"/>
    <mergeCell ref="I3:I4"/>
    <mergeCell ref="B5:K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FAADE-138C-4CC4-8433-A2AA2FB81507}">
  <dimension ref="A1:L110"/>
  <sheetViews>
    <sheetView workbookViewId="0">
      <selection sqref="A1:M110"/>
    </sheetView>
  </sheetViews>
  <sheetFormatPr defaultRowHeight="15"/>
  <sheetData>
    <row r="1" spans="1:12" ht="21">
      <c r="A1" s="13" t="s">
        <v>279</v>
      </c>
    </row>
    <row r="2" spans="1:12">
      <c r="A2" s="103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03" t="s">
        <v>245</v>
      </c>
      <c r="K2" s="108" t="s">
        <v>246</v>
      </c>
      <c r="L2" s="109"/>
    </row>
    <row r="3" spans="1:12">
      <c r="A3" s="104"/>
      <c r="B3" s="103" t="s">
        <v>247</v>
      </c>
      <c r="C3" s="103" t="s">
        <v>248</v>
      </c>
      <c r="D3" s="106" t="s">
        <v>249</v>
      </c>
      <c r="E3" s="107"/>
      <c r="F3" s="107"/>
      <c r="G3" s="114"/>
      <c r="H3" s="14" t="s">
        <v>250</v>
      </c>
      <c r="I3" s="108" t="s">
        <v>251</v>
      </c>
      <c r="J3" s="104"/>
      <c r="K3" s="110"/>
      <c r="L3" s="111"/>
    </row>
    <row r="4" spans="1:12" ht="24.75">
      <c r="A4" s="104"/>
      <c r="B4" s="105"/>
      <c r="C4" s="105"/>
      <c r="D4" s="15" t="s">
        <v>236</v>
      </c>
      <c r="E4" s="15" t="s">
        <v>252</v>
      </c>
      <c r="F4" s="15" t="s">
        <v>253</v>
      </c>
      <c r="G4" s="15" t="s">
        <v>237</v>
      </c>
      <c r="H4" s="15" t="s">
        <v>254</v>
      </c>
      <c r="I4" s="112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1.75</v>
      </c>
      <c r="C6" s="16">
        <v>1.04</v>
      </c>
      <c r="D6" s="16">
        <v>1.28</v>
      </c>
      <c r="E6" s="16">
        <v>1.75</v>
      </c>
      <c r="F6" s="16">
        <v>1.57</v>
      </c>
      <c r="G6" s="16">
        <v>1.58</v>
      </c>
      <c r="H6" s="16">
        <v>0.61</v>
      </c>
      <c r="I6" s="16">
        <v>1.29</v>
      </c>
      <c r="J6" s="16">
        <v>7.76</v>
      </c>
      <c r="K6" s="16">
        <v>2.39</v>
      </c>
      <c r="L6" s="16"/>
    </row>
    <row r="7" spans="1:12">
      <c r="A7" s="17">
        <v>1971</v>
      </c>
      <c r="B7" s="17">
        <v>1.1499999999999999</v>
      </c>
      <c r="C7" s="17">
        <v>1.1000000000000001</v>
      </c>
      <c r="D7" s="17">
        <v>1.36</v>
      </c>
      <c r="E7" s="17">
        <v>1.85</v>
      </c>
      <c r="F7" s="17">
        <v>1.57</v>
      </c>
      <c r="G7" s="17">
        <v>1.68</v>
      </c>
      <c r="H7" s="17">
        <v>0.64</v>
      </c>
      <c r="I7" s="17">
        <v>1.37</v>
      </c>
      <c r="J7" s="17">
        <v>7.75</v>
      </c>
      <c r="K7" s="17">
        <v>2.58</v>
      </c>
      <c r="L7" s="17"/>
    </row>
    <row r="8" spans="1:12">
      <c r="A8" s="17">
        <v>1972</v>
      </c>
      <c r="B8" s="17">
        <v>1.18</v>
      </c>
      <c r="C8" s="17">
        <v>1.1299999999999999</v>
      </c>
      <c r="D8" s="17">
        <v>1.36</v>
      </c>
      <c r="E8" s="17">
        <v>1.67</v>
      </c>
      <c r="F8" s="17">
        <v>1.61</v>
      </c>
      <c r="G8" s="17">
        <v>1.56</v>
      </c>
      <c r="H8" s="17">
        <v>0.64</v>
      </c>
      <c r="I8" s="17">
        <v>1.34</v>
      </c>
      <c r="J8" s="17">
        <v>7.84</v>
      </c>
      <c r="K8" s="17">
        <v>2.56</v>
      </c>
      <c r="L8" s="17"/>
    </row>
    <row r="9" spans="1:12">
      <c r="A9" s="17">
        <v>1973</v>
      </c>
      <c r="B9" s="17">
        <v>1.67</v>
      </c>
      <c r="C9" s="17">
        <v>1.19</v>
      </c>
      <c r="D9" s="17">
        <v>1.58</v>
      </c>
      <c r="E9" s="17">
        <v>3.31</v>
      </c>
      <c r="F9" s="17">
        <v>1.8</v>
      </c>
      <c r="G9" s="17">
        <v>2.7</v>
      </c>
      <c r="H9" s="17">
        <v>0.74</v>
      </c>
      <c r="I9" s="17">
        <v>1.95</v>
      </c>
      <c r="J9" s="17">
        <v>7.85</v>
      </c>
      <c r="K9" s="17">
        <v>3.21</v>
      </c>
      <c r="L9" s="17"/>
    </row>
    <row r="10" spans="1:12">
      <c r="A10" s="17">
        <v>1974</v>
      </c>
      <c r="B10" s="17">
        <v>3.5</v>
      </c>
      <c r="C10" s="17">
        <v>1.29</v>
      </c>
      <c r="D10" s="17">
        <v>2.5099999999999998</v>
      </c>
      <c r="E10" s="17">
        <v>3.17</v>
      </c>
      <c r="F10" s="17">
        <v>2.78</v>
      </c>
      <c r="G10" s="17">
        <v>2.95</v>
      </c>
      <c r="H10" s="17">
        <v>1.1399999999999999</v>
      </c>
      <c r="I10" s="17">
        <v>2.09</v>
      </c>
      <c r="J10" s="17">
        <v>8.43</v>
      </c>
      <c r="K10" s="17">
        <v>3.54</v>
      </c>
      <c r="L10" s="17"/>
    </row>
    <row r="11" spans="1:12">
      <c r="A11" s="17">
        <v>1975</v>
      </c>
      <c r="B11" s="17">
        <v>3.61</v>
      </c>
      <c r="C11" s="17">
        <v>1.4</v>
      </c>
      <c r="D11" s="17">
        <v>2.5499999999999998</v>
      </c>
      <c r="E11" s="17">
        <v>3.41</v>
      </c>
      <c r="F11" s="17">
        <v>2.91</v>
      </c>
      <c r="G11" s="17">
        <v>3.15</v>
      </c>
      <c r="H11" s="17">
        <v>1.2</v>
      </c>
      <c r="I11" s="17">
        <v>2.23</v>
      </c>
      <c r="J11" s="17">
        <v>8.9700000000000006</v>
      </c>
      <c r="K11" s="17">
        <v>3.81</v>
      </c>
      <c r="L11" s="17"/>
    </row>
    <row r="12" spans="1:12">
      <c r="A12" s="17">
        <v>1976</v>
      </c>
      <c r="B12" s="17">
        <v>3.52</v>
      </c>
      <c r="C12" s="17">
        <v>1.5</v>
      </c>
      <c r="D12" s="17">
        <v>2.8</v>
      </c>
      <c r="E12" s="17">
        <v>3.59</v>
      </c>
      <c r="F12" s="17">
        <v>3.14</v>
      </c>
      <c r="G12" s="17">
        <v>3.38</v>
      </c>
      <c r="H12" s="17">
        <v>1.28</v>
      </c>
      <c r="I12" s="17">
        <v>2.2799999999999998</v>
      </c>
      <c r="J12" s="17">
        <v>9.9499999999999993</v>
      </c>
      <c r="K12" s="17">
        <v>4.0199999999999996</v>
      </c>
      <c r="L12" s="17"/>
    </row>
    <row r="13" spans="1:12">
      <c r="A13" s="17">
        <v>1977</v>
      </c>
      <c r="B13" s="17">
        <v>3</v>
      </c>
      <c r="C13" s="17">
        <v>1.83</v>
      </c>
      <c r="D13" s="17">
        <v>3.2</v>
      </c>
      <c r="E13" s="17">
        <v>4.41</v>
      </c>
      <c r="F13" s="17">
        <v>3.61</v>
      </c>
      <c r="G13" s="17">
        <v>4.17</v>
      </c>
      <c r="H13" s="17">
        <v>1.45</v>
      </c>
      <c r="I13" s="17">
        <v>2.78</v>
      </c>
      <c r="J13" s="17">
        <v>10.199999999999999</v>
      </c>
      <c r="K13" s="17">
        <v>4.53</v>
      </c>
      <c r="L13" s="17"/>
    </row>
    <row r="14" spans="1:12">
      <c r="A14" s="17">
        <v>1978</v>
      </c>
      <c r="B14" s="17">
        <v>3.29</v>
      </c>
      <c r="C14" s="17">
        <v>2.1</v>
      </c>
      <c r="D14" s="17">
        <v>3.38</v>
      </c>
      <c r="E14" s="17">
        <v>4.07</v>
      </c>
      <c r="F14" s="17">
        <v>3.83</v>
      </c>
      <c r="G14" s="17">
        <v>3.94</v>
      </c>
      <c r="H14" s="17">
        <v>1.53</v>
      </c>
      <c r="I14" s="17">
        <v>2.85</v>
      </c>
      <c r="J14" s="17">
        <v>10.98</v>
      </c>
      <c r="K14" s="17">
        <v>4.8899999999999997</v>
      </c>
      <c r="L14" s="17"/>
    </row>
    <row r="15" spans="1:12">
      <c r="A15" s="17">
        <v>1979</v>
      </c>
      <c r="B15" s="17">
        <v>3.33</v>
      </c>
      <c r="C15" s="17">
        <v>2.62</v>
      </c>
      <c r="D15" s="17">
        <v>4.83</v>
      </c>
      <c r="E15" s="17">
        <v>6.1</v>
      </c>
      <c r="F15" s="17">
        <v>5.28</v>
      </c>
      <c r="G15" s="17">
        <v>5.37</v>
      </c>
      <c r="H15" s="17">
        <v>2.2000000000000002</v>
      </c>
      <c r="I15" s="17">
        <v>3.85</v>
      </c>
      <c r="J15" s="17">
        <v>11.68</v>
      </c>
      <c r="K15" s="17">
        <v>6.16</v>
      </c>
      <c r="L15" s="17"/>
    </row>
    <row r="16" spans="1:12">
      <c r="A16" s="17">
        <v>1980</v>
      </c>
      <c r="B16" s="17">
        <v>3.48</v>
      </c>
      <c r="C16" s="17">
        <v>3.14</v>
      </c>
      <c r="D16" s="17">
        <v>6.92</v>
      </c>
      <c r="E16" s="17">
        <v>6.85</v>
      </c>
      <c r="F16" s="17">
        <v>7.83</v>
      </c>
      <c r="G16" s="17">
        <v>6.89</v>
      </c>
      <c r="H16" s="17">
        <v>3.06</v>
      </c>
      <c r="I16" s="17">
        <v>4.8099999999999996</v>
      </c>
      <c r="J16" s="17">
        <v>14.52</v>
      </c>
      <c r="K16" s="17">
        <v>7.82</v>
      </c>
      <c r="L16" s="17"/>
    </row>
    <row r="17" spans="1:12">
      <c r="A17" s="17">
        <v>1981</v>
      </c>
      <c r="B17" s="17">
        <v>2.69</v>
      </c>
      <c r="C17" s="17">
        <v>3.9</v>
      </c>
      <c r="D17" s="17">
        <v>8.3000000000000007</v>
      </c>
      <c r="E17" s="17">
        <v>7.01</v>
      </c>
      <c r="F17" s="17">
        <v>9.59</v>
      </c>
      <c r="G17" s="17">
        <v>7.72</v>
      </c>
      <c r="H17" s="17">
        <v>3.77</v>
      </c>
      <c r="I17" s="17">
        <v>5.51</v>
      </c>
      <c r="J17" s="17">
        <v>16.41</v>
      </c>
      <c r="K17" s="17">
        <v>9.02</v>
      </c>
      <c r="L17" s="17"/>
    </row>
    <row r="18" spans="1:12">
      <c r="A18" s="17">
        <v>1982</v>
      </c>
      <c r="B18" s="17">
        <v>4.3</v>
      </c>
      <c r="C18" s="17">
        <v>4.71</v>
      </c>
      <c r="D18" s="17">
        <v>8.07</v>
      </c>
      <c r="E18" s="17">
        <v>7.38</v>
      </c>
      <c r="F18" s="17">
        <v>9.59</v>
      </c>
      <c r="G18" s="17">
        <v>7.81</v>
      </c>
      <c r="H18" s="17">
        <v>3.66</v>
      </c>
      <c r="I18" s="17">
        <v>6</v>
      </c>
      <c r="J18" s="17">
        <v>17.899999999999999</v>
      </c>
      <c r="K18" s="17">
        <v>9.56</v>
      </c>
      <c r="L18" s="17"/>
    </row>
    <row r="19" spans="1:12">
      <c r="A19" s="17">
        <v>1983</v>
      </c>
      <c r="B19" s="17">
        <v>3.69</v>
      </c>
      <c r="C19" s="17">
        <v>5.53</v>
      </c>
      <c r="D19" s="17">
        <v>7.36</v>
      </c>
      <c r="E19" s="17">
        <v>7.75</v>
      </c>
      <c r="F19" s="17">
        <v>7.7</v>
      </c>
      <c r="G19" s="17">
        <v>7.57</v>
      </c>
      <c r="H19" s="17">
        <v>3.54</v>
      </c>
      <c r="I19" s="17">
        <v>6.33</v>
      </c>
      <c r="J19" s="17">
        <v>19.36</v>
      </c>
      <c r="K19" s="17">
        <v>10.64</v>
      </c>
      <c r="L19" s="17"/>
    </row>
    <row r="20" spans="1:12">
      <c r="A20" s="17">
        <v>1984</v>
      </c>
      <c r="B20" s="17">
        <v>2.1800000000000002</v>
      </c>
      <c r="C20" s="17">
        <v>6.09</v>
      </c>
      <c r="D20" s="17">
        <v>7.26</v>
      </c>
      <c r="E20" s="17">
        <v>7.15</v>
      </c>
      <c r="F20" s="17">
        <v>7.93</v>
      </c>
      <c r="G20" s="17">
        <v>7.23</v>
      </c>
      <c r="H20" s="17">
        <v>3.6</v>
      </c>
      <c r="I20" s="17">
        <v>6.44</v>
      </c>
      <c r="J20" s="17">
        <v>18.739999999999998</v>
      </c>
      <c r="K20" s="17">
        <v>10.6</v>
      </c>
      <c r="L20" s="17"/>
    </row>
    <row r="21" spans="1:12">
      <c r="A21" s="17">
        <v>1985</v>
      </c>
      <c r="B21" s="17">
        <v>2.65</v>
      </c>
      <c r="C21" s="17">
        <v>5.69</v>
      </c>
      <c r="D21" s="17">
        <v>7.64</v>
      </c>
      <c r="E21" s="17">
        <v>7.56</v>
      </c>
      <c r="F21" s="17">
        <v>7.85</v>
      </c>
      <c r="G21" s="17">
        <v>7.62</v>
      </c>
      <c r="H21" s="17">
        <v>3.46</v>
      </c>
      <c r="I21" s="17">
        <v>6.35</v>
      </c>
      <c r="J21" s="17">
        <v>19.13</v>
      </c>
      <c r="K21" s="17">
        <v>10.53</v>
      </c>
      <c r="L21" s="17"/>
    </row>
    <row r="22" spans="1:12">
      <c r="A22" s="17">
        <v>1986</v>
      </c>
      <c r="B22" s="17">
        <v>3.05</v>
      </c>
      <c r="C22" s="17">
        <v>5.24</v>
      </c>
      <c r="D22" s="17">
        <v>5.45</v>
      </c>
      <c r="E22" s="17">
        <v>6.92</v>
      </c>
      <c r="F22" s="17">
        <v>6.32</v>
      </c>
      <c r="G22" s="17">
        <v>5.95</v>
      </c>
      <c r="H22" s="17">
        <v>2.78</v>
      </c>
      <c r="I22" s="17">
        <v>5.5</v>
      </c>
      <c r="J22" s="17">
        <v>19.440000000000001</v>
      </c>
      <c r="K22" s="17">
        <v>9.82</v>
      </c>
      <c r="L22" s="17"/>
    </row>
    <row r="23" spans="1:12">
      <c r="A23" s="17">
        <v>1987</v>
      </c>
      <c r="B23" s="17">
        <v>2.97</v>
      </c>
      <c r="C23" s="17">
        <v>4.8099999999999996</v>
      </c>
      <c r="D23" s="17">
        <v>4.6399999999999997</v>
      </c>
      <c r="E23" s="17">
        <v>5.31</v>
      </c>
      <c r="F23" s="17">
        <v>6.44</v>
      </c>
      <c r="G23" s="17">
        <v>4.97</v>
      </c>
      <c r="H23" s="17">
        <v>2.65</v>
      </c>
      <c r="I23" s="17">
        <v>4.8499999999999996</v>
      </c>
      <c r="J23" s="17">
        <v>19.93</v>
      </c>
      <c r="K23" s="17">
        <v>9.5299999999999994</v>
      </c>
      <c r="L23" s="17"/>
    </row>
    <row r="24" spans="1:12">
      <c r="A24" s="17">
        <v>1988</v>
      </c>
      <c r="B24" s="17">
        <v>2.58</v>
      </c>
      <c r="C24" s="17">
        <v>4.8099999999999996</v>
      </c>
      <c r="D24" s="17">
        <v>3.95</v>
      </c>
      <c r="E24" s="17">
        <v>5.64</v>
      </c>
      <c r="F24" s="17">
        <v>6.26</v>
      </c>
      <c r="G24" s="17">
        <v>4.62</v>
      </c>
      <c r="H24" s="17">
        <v>2.67</v>
      </c>
      <c r="I24" s="17">
        <v>4.68</v>
      </c>
      <c r="J24" s="17">
        <v>19.62</v>
      </c>
      <c r="K24" s="17">
        <v>9.5299999999999994</v>
      </c>
      <c r="L24" s="17"/>
    </row>
    <row r="25" spans="1:12">
      <c r="A25" s="17">
        <v>1989</v>
      </c>
      <c r="B25" s="17">
        <v>2.65</v>
      </c>
      <c r="C25" s="17">
        <v>4.7699999999999996</v>
      </c>
      <c r="D25" s="17">
        <v>5.35</v>
      </c>
      <c r="E25" s="17">
        <v>10.56</v>
      </c>
      <c r="F25" s="17">
        <v>6.78</v>
      </c>
      <c r="G25" s="17">
        <v>7.79</v>
      </c>
      <c r="H25" s="17">
        <v>2.95</v>
      </c>
      <c r="I25" s="17">
        <v>6.22</v>
      </c>
      <c r="J25" s="17">
        <v>19.95</v>
      </c>
      <c r="K25" s="17">
        <v>10.31</v>
      </c>
      <c r="L25" s="17"/>
    </row>
    <row r="26" spans="1:12">
      <c r="A26" s="17">
        <v>1990</v>
      </c>
      <c r="B26" s="17">
        <v>2.62</v>
      </c>
      <c r="C26" s="17">
        <v>5.0599999999999996</v>
      </c>
      <c r="D26" s="17">
        <v>5.52</v>
      </c>
      <c r="E26" s="17">
        <v>7.2</v>
      </c>
      <c r="F26" s="17">
        <v>8.1999999999999993</v>
      </c>
      <c r="G26" s="17">
        <v>6.44</v>
      </c>
      <c r="H26" s="17">
        <v>3.56</v>
      </c>
      <c r="I26" s="17">
        <v>5.75</v>
      </c>
      <c r="J26" s="17">
        <v>20.37</v>
      </c>
      <c r="K26" s="17">
        <v>10.11</v>
      </c>
      <c r="L26" s="17"/>
    </row>
    <row r="27" spans="1:12">
      <c r="A27" s="17">
        <v>1991</v>
      </c>
      <c r="B27" s="17">
        <v>2.97</v>
      </c>
      <c r="C27" s="17">
        <v>4.8499999999999996</v>
      </c>
      <c r="D27" s="17">
        <v>5.13</v>
      </c>
      <c r="E27" s="17">
        <v>6.4</v>
      </c>
      <c r="F27" s="17">
        <v>7.45</v>
      </c>
      <c r="G27" s="17">
        <v>5.72</v>
      </c>
      <c r="H27" s="17">
        <v>3.41</v>
      </c>
      <c r="I27" s="17">
        <v>5.18</v>
      </c>
      <c r="J27" s="17">
        <v>20.239999999999998</v>
      </c>
      <c r="K27" s="17">
        <v>10.199999999999999</v>
      </c>
      <c r="L27" s="17"/>
    </row>
    <row r="28" spans="1:12">
      <c r="A28" s="17">
        <v>1992</v>
      </c>
      <c r="B28" s="17">
        <v>2.63</v>
      </c>
      <c r="C28" s="17">
        <v>5.07</v>
      </c>
      <c r="D28" s="17">
        <v>5.77</v>
      </c>
      <c r="E28" s="17">
        <v>7.88</v>
      </c>
      <c r="F28" s="17">
        <v>7.06</v>
      </c>
      <c r="G28" s="17">
        <v>7</v>
      </c>
      <c r="H28" s="17">
        <v>3.12</v>
      </c>
      <c r="I28" s="17">
        <v>5.7</v>
      </c>
      <c r="J28" s="17">
        <v>20.8</v>
      </c>
      <c r="K28" s="17">
        <v>10.96</v>
      </c>
      <c r="L28" s="17"/>
    </row>
    <row r="29" spans="1:12">
      <c r="A29" s="17">
        <v>1993</v>
      </c>
      <c r="B29" s="17">
        <v>2.44</v>
      </c>
      <c r="C29" s="17">
        <v>5.23</v>
      </c>
      <c r="D29" s="17">
        <v>5.98</v>
      </c>
      <c r="E29" s="17">
        <v>7.2</v>
      </c>
      <c r="F29" s="17">
        <v>6.22</v>
      </c>
      <c r="G29" s="17">
        <v>6.71</v>
      </c>
      <c r="H29" s="17">
        <v>3.05</v>
      </c>
      <c r="I29" s="17">
        <v>5.77</v>
      </c>
      <c r="J29" s="17">
        <v>20.63</v>
      </c>
      <c r="K29" s="17">
        <v>10.64</v>
      </c>
      <c r="L29" s="17"/>
    </row>
    <row r="30" spans="1:12">
      <c r="A30" s="17">
        <v>1994</v>
      </c>
      <c r="B30" s="17">
        <v>2.44</v>
      </c>
      <c r="C30" s="17">
        <v>5.22</v>
      </c>
      <c r="D30" s="17">
        <v>5.54</v>
      </c>
      <c r="E30" s="17">
        <v>6.66</v>
      </c>
      <c r="F30" s="17">
        <v>5.95</v>
      </c>
      <c r="G30" s="17">
        <v>6.25</v>
      </c>
      <c r="H30" s="17">
        <v>2.96</v>
      </c>
      <c r="I30" s="17">
        <v>5.55</v>
      </c>
      <c r="J30" s="17">
        <v>20.68</v>
      </c>
      <c r="K30" s="17">
        <v>10.76</v>
      </c>
      <c r="L30" s="17"/>
    </row>
    <row r="31" spans="1:12">
      <c r="A31" s="17">
        <v>1995</v>
      </c>
      <c r="B31" s="17">
        <v>2.64</v>
      </c>
      <c r="C31" s="17">
        <v>4.9800000000000004</v>
      </c>
      <c r="D31" s="17">
        <v>4.99</v>
      </c>
      <c r="E31" s="17">
        <v>6.9</v>
      </c>
      <c r="F31" s="17">
        <v>4.92</v>
      </c>
      <c r="G31" s="17">
        <v>6.22</v>
      </c>
      <c r="H31" s="17">
        <v>2.9</v>
      </c>
      <c r="I31" s="17">
        <v>5.4</v>
      </c>
      <c r="J31" s="17">
        <v>20.75</v>
      </c>
      <c r="K31" s="17">
        <v>10.65</v>
      </c>
      <c r="L31" s="17"/>
    </row>
    <row r="32" spans="1:12">
      <c r="A32" s="17">
        <v>1996</v>
      </c>
      <c r="B32" s="17">
        <v>2.56</v>
      </c>
      <c r="C32" s="17">
        <v>5.18</v>
      </c>
      <c r="D32" s="17">
        <v>6.85</v>
      </c>
      <c r="E32" s="17">
        <v>8.7200000000000006</v>
      </c>
      <c r="F32" s="17">
        <v>5.95</v>
      </c>
      <c r="G32" s="17">
        <v>8.08</v>
      </c>
      <c r="H32" s="17">
        <v>3.32</v>
      </c>
      <c r="I32" s="17">
        <v>6.36</v>
      </c>
      <c r="J32" s="17">
        <v>20.53</v>
      </c>
      <c r="K32" s="17">
        <v>10.81</v>
      </c>
      <c r="L32" s="17"/>
    </row>
    <row r="33" spans="1:12">
      <c r="A33" s="17">
        <v>1997</v>
      </c>
      <c r="B33" s="17">
        <v>2.73</v>
      </c>
      <c r="C33" s="17">
        <v>5.65</v>
      </c>
      <c r="D33" s="17">
        <v>6.83</v>
      </c>
      <c r="E33" s="17">
        <v>9.83</v>
      </c>
      <c r="F33" s="17">
        <v>5.57</v>
      </c>
      <c r="G33" s="17">
        <v>8.9700000000000006</v>
      </c>
      <c r="H33" s="17">
        <v>3.31</v>
      </c>
      <c r="I33" s="17">
        <v>6.96</v>
      </c>
      <c r="J33" s="17">
        <v>20.76</v>
      </c>
      <c r="K33" s="17">
        <v>11.51</v>
      </c>
      <c r="L33" s="17"/>
    </row>
    <row r="34" spans="1:12">
      <c r="A34" s="17">
        <v>1998</v>
      </c>
      <c r="B34" s="17">
        <v>2.75</v>
      </c>
      <c r="C34" s="17">
        <v>5.54</v>
      </c>
      <c r="D34" s="17">
        <v>5.74</v>
      </c>
      <c r="E34" s="17">
        <v>6.88</v>
      </c>
      <c r="F34" s="17">
        <v>4.2699999999999996</v>
      </c>
      <c r="G34" s="17">
        <v>6.54</v>
      </c>
      <c r="H34" s="17">
        <v>2.87</v>
      </c>
      <c r="I34" s="17">
        <v>5.88</v>
      </c>
      <c r="J34" s="17">
        <v>21.3</v>
      </c>
      <c r="K34" s="17">
        <v>11.46</v>
      </c>
      <c r="L34" s="17"/>
    </row>
    <row r="35" spans="1:12">
      <c r="A35" s="17">
        <v>1999</v>
      </c>
      <c r="B35" s="17">
        <v>2.31</v>
      </c>
      <c r="C35" s="17">
        <v>5.8</v>
      </c>
      <c r="D35" s="17">
        <v>6.18</v>
      </c>
      <c r="E35" s="17">
        <v>6.9</v>
      </c>
      <c r="F35" s="17">
        <v>4.84</v>
      </c>
      <c r="G35" s="17">
        <v>6.7</v>
      </c>
      <c r="H35" s="17">
        <v>2.94</v>
      </c>
      <c r="I35" s="17">
        <v>6.08</v>
      </c>
      <c r="J35" s="17">
        <v>21.75</v>
      </c>
      <c r="K35" s="17">
        <v>11.82</v>
      </c>
      <c r="L35" s="17"/>
    </row>
    <row r="36" spans="1:12">
      <c r="A36" s="17">
        <v>2000</v>
      </c>
      <c r="B36" s="17">
        <v>2.69</v>
      </c>
      <c r="C36" s="17">
        <v>7.31</v>
      </c>
      <c r="D36" s="17">
        <v>8.9499999999999993</v>
      </c>
      <c r="E36" s="17">
        <v>9.73</v>
      </c>
      <c r="F36" s="17">
        <v>9.09</v>
      </c>
      <c r="G36" s="17">
        <v>9.5399999999999991</v>
      </c>
      <c r="H36" s="17">
        <v>4.41</v>
      </c>
      <c r="I36" s="17">
        <v>8.1300000000000008</v>
      </c>
      <c r="J36" s="17">
        <v>21.74</v>
      </c>
      <c r="K36" s="17">
        <v>12.93</v>
      </c>
      <c r="L36" s="17"/>
    </row>
    <row r="37" spans="1:12">
      <c r="A37" s="17">
        <v>2001</v>
      </c>
      <c r="B37" s="17">
        <v>2.86</v>
      </c>
      <c r="C37" s="17">
        <v>8.61</v>
      </c>
      <c r="D37" s="17">
        <v>8.73</v>
      </c>
      <c r="E37" s="17">
        <v>10.8</v>
      </c>
      <c r="F37" s="17">
        <v>9.11</v>
      </c>
      <c r="G37" s="17">
        <v>10.199999999999999</v>
      </c>
      <c r="H37" s="17">
        <v>4.22</v>
      </c>
      <c r="I37" s="17">
        <v>9.1</v>
      </c>
      <c r="J37" s="17">
        <v>21.74</v>
      </c>
      <c r="K37" s="17">
        <v>13.89</v>
      </c>
      <c r="L37" s="17"/>
    </row>
    <row r="38" spans="1:12">
      <c r="A38" s="17">
        <v>2002</v>
      </c>
      <c r="B38" s="17">
        <v>2.5299999999999998</v>
      </c>
      <c r="C38" s="17">
        <v>6.93</v>
      </c>
      <c r="D38" s="17">
        <v>7.8</v>
      </c>
      <c r="E38" s="17">
        <v>9.07</v>
      </c>
      <c r="F38" s="17">
        <v>8.36</v>
      </c>
      <c r="G38" s="17">
        <v>8.81</v>
      </c>
      <c r="H38" s="17">
        <v>3.82</v>
      </c>
      <c r="I38" s="17">
        <v>7.56</v>
      </c>
      <c r="J38" s="17">
        <v>21.69</v>
      </c>
      <c r="K38" s="17">
        <v>12.91</v>
      </c>
      <c r="L38" s="17"/>
    </row>
    <row r="39" spans="1:12">
      <c r="A39" s="17">
        <v>2003</v>
      </c>
      <c r="B39" s="17">
        <v>2.88</v>
      </c>
      <c r="C39" s="17">
        <v>8.4600000000000009</v>
      </c>
      <c r="D39" s="17">
        <v>9.23</v>
      </c>
      <c r="E39" s="17">
        <v>10.91</v>
      </c>
      <c r="F39" s="17">
        <v>9.9</v>
      </c>
      <c r="G39" s="17">
        <v>10.51</v>
      </c>
      <c r="H39" s="17">
        <v>4.59</v>
      </c>
      <c r="I39" s="17">
        <v>9.1199999999999992</v>
      </c>
      <c r="J39" s="17">
        <v>21.9</v>
      </c>
      <c r="K39" s="17">
        <v>13.9</v>
      </c>
      <c r="L39" s="17"/>
    </row>
    <row r="40" spans="1:12">
      <c r="A40" s="17">
        <v>2004</v>
      </c>
      <c r="B40" s="17">
        <v>2.78</v>
      </c>
      <c r="C40" s="17">
        <v>9.49</v>
      </c>
      <c r="D40" s="17">
        <v>10.94</v>
      </c>
      <c r="E40" s="17">
        <v>12.46</v>
      </c>
      <c r="F40" s="17">
        <v>10.99</v>
      </c>
      <c r="G40" s="17">
        <v>12.11</v>
      </c>
      <c r="H40" s="17">
        <v>5.21</v>
      </c>
      <c r="I40" s="17">
        <v>10.26</v>
      </c>
      <c r="J40" s="17">
        <v>22.42</v>
      </c>
      <c r="K40" s="17">
        <v>15.11</v>
      </c>
      <c r="L40" s="17"/>
    </row>
    <row r="41" spans="1:12">
      <c r="A41" s="17">
        <v>2005</v>
      </c>
      <c r="B41" s="17">
        <v>3.46</v>
      </c>
      <c r="C41" s="17">
        <v>11.6</v>
      </c>
      <c r="D41" s="17">
        <v>15.02</v>
      </c>
      <c r="E41" s="17">
        <v>14.8</v>
      </c>
      <c r="F41" s="17">
        <v>15.19</v>
      </c>
      <c r="G41" s="17">
        <v>14.84</v>
      </c>
      <c r="H41" s="17">
        <v>6.91</v>
      </c>
      <c r="I41" s="17">
        <v>12.56</v>
      </c>
      <c r="J41" s="17">
        <v>22.77</v>
      </c>
      <c r="K41" s="17">
        <v>16.850000000000001</v>
      </c>
      <c r="L41" s="17"/>
    </row>
    <row r="42" spans="1:12">
      <c r="A42" s="17">
        <v>2006</v>
      </c>
      <c r="B42" s="17">
        <v>3.31</v>
      </c>
      <c r="C42" s="17">
        <v>11.08</v>
      </c>
      <c r="D42" s="17">
        <v>17.21</v>
      </c>
      <c r="E42" s="17">
        <v>16.43</v>
      </c>
      <c r="F42" s="17">
        <v>19.32</v>
      </c>
      <c r="G42" s="17">
        <v>16.61</v>
      </c>
      <c r="H42" s="17">
        <v>7.96</v>
      </c>
      <c r="I42" s="17">
        <v>12.81</v>
      </c>
      <c r="J42" s="17">
        <v>22.96</v>
      </c>
      <c r="K42" s="17">
        <v>17.28</v>
      </c>
      <c r="L42" s="17"/>
    </row>
    <row r="43" spans="1:12">
      <c r="A43" s="17">
        <v>2007</v>
      </c>
      <c r="B43" s="17">
        <v>3.92</v>
      </c>
      <c r="C43" s="17">
        <v>10.46</v>
      </c>
      <c r="D43" s="17">
        <v>19.28</v>
      </c>
      <c r="E43" s="17">
        <v>18.07</v>
      </c>
      <c r="F43" s="17">
        <v>21.91</v>
      </c>
      <c r="G43" s="17">
        <v>18.28</v>
      </c>
      <c r="H43" s="17">
        <v>8.7899999999999991</v>
      </c>
      <c r="I43" s="17">
        <v>12.91</v>
      </c>
      <c r="J43" s="17">
        <v>23.66</v>
      </c>
      <c r="K43" s="17">
        <v>17.61</v>
      </c>
      <c r="L43" s="17"/>
    </row>
    <row r="44" spans="1:12">
      <c r="A44" s="17">
        <v>2008</v>
      </c>
      <c r="B44" s="17"/>
      <c r="C44" s="17">
        <v>11.29</v>
      </c>
      <c r="D44" s="17">
        <v>23.61</v>
      </c>
      <c r="E44" s="17">
        <v>21.75</v>
      </c>
      <c r="F44" s="17">
        <v>23.03</v>
      </c>
      <c r="G44" s="17">
        <v>22.05</v>
      </c>
      <c r="H44" s="17">
        <v>10.83</v>
      </c>
      <c r="I44" s="17">
        <v>15.13</v>
      </c>
      <c r="J44" s="17">
        <v>24.25</v>
      </c>
      <c r="K44" s="17">
        <v>18.850000000000001</v>
      </c>
      <c r="L44" s="17"/>
    </row>
    <row r="45" spans="1:12">
      <c r="A45" s="17">
        <v>2009</v>
      </c>
      <c r="B45" s="17"/>
      <c r="C45" s="17">
        <v>9.1199999999999992</v>
      </c>
      <c r="D45" s="17">
        <v>15.96</v>
      </c>
      <c r="E45" s="17">
        <v>17.02</v>
      </c>
      <c r="F45" s="17">
        <v>23.25</v>
      </c>
      <c r="G45" s="17">
        <v>16.920000000000002</v>
      </c>
      <c r="H45" s="17">
        <v>8.1300000000000008</v>
      </c>
      <c r="I45" s="17">
        <v>11.62</v>
      </c>
      <c r="J45" s="17">
        <v>24.87</v>
      </c>
      <c r="K45" s="17">
        <v>17.239999999999998</v>
      </c>
      <c r="L45" s="17"/>
    </row>
    <row r="46" spans="1:12">
      <c r="A46" s="17">
        <v>2010</v>
      </c>
      <c r="B46" s="17"/>
      <c r="C46" s="17">
        <v>8.73</v>
      </c>
      <c r="D46" s="17">
        <v>19.27</v>
      </c>
      <c r="E46" s="17">
        <v>18.559999999999999</v>
      </c>
      <c r="F46" s="17">
        <v>24.7</v>
      </c>
      <c r="G46" s="17">
        <v>18.66</v>
      </c>
      <c r="H46" s="17">
        <v>9.6</v>
      </c>
      <c r="I46" s="17">
        <v>11.74</v>
      </c>
      <c r="J46" s="17">
        <v>26.3</v>
      </c>
      <c r="K46" s="17">
        <v>18.309999999999999</v>
      </c>
      <c r="L46" s="17"/>
    </row>
    <row r="47" spans="1:12">
      <c r="A47" s="17">
        <v>2011</v>
      </c>
      <c r="B47" s="17"/>
      <c r="C47" s="17">
        <v>8.5500000000000007</v>
      </c>
      <c r="D47" s="17">
        <v>26.84</v>
      </c>
      <c r="E47" s="17">
        <v>20.96</v>
      </c>
      <c r="F47" s="17">
        <v>27.95</v>
      </c>
      <c r="G47" s="17">
        <v>21.71</v>
      </c>
      <c r="H47" s="17">
        <v>11.54</v>
      </c>
      <c r="I47" s="17">
        <v>12.45</v>
      </c>
      <c r="J47" s="17">
        <v>27.42</v>
      </c>
      <c r="K47" s="17">
        <v>19.23</v>
      </c>
      <c r="L47" s="17"/>
    </row>
    <row r="48" spans="1:12">
      <c r="A48" s="17">
        <v>2012</v>
      </c>
      <c r="B48" s="17"/>
      <c r="C48" s="17">
        <v>8.24</v>
      </c>
      <c r="D48" s="17">
        <v>26.76</v>
      </c>
      <c r="E48" s="17">
        <v>17.95</v>
      </c>
      <c r="F48" s="17">
        <v>29.32</v>
      </c>
      <c r="G48" s="17">
        <v>19.14</v>
      </c>
      <c r="H48" s="17">
        <v>12.85</v>
      </c>
      <c r="I48" s="17">
        <v>11.54</v>
      </c>
      <c r="J48" s="17">
        <v>29.51</v>
      </c>
      <c r="K48" s="17">
        <v>20.28</v>
      </c>
      <c r="L48" s="17"/>
    </row>
    <row r="49" spans="1:12">
      <c r="A49" s="17">
        <v>2013</v>
      </c>
      <c r="B49" s="17"/>
      <c r="C49" s="17">
        <v>7.98</v>
      </c>
      <c r="D49" s="17">
        <v>27.75</v>
      </c>
      <c r="E49" s="17">
        <v>17.66</v>
      </c>
      <c r="F49" s="17">
        <v>29.97</v>
      </c>
      <c r="G49" s="17">
        <v>18.7</v>
      </c>
      <c r="H49" s="17">
        <v>12.58</v>
      </c>
      <c r="I49" s="17">
        <v>10.88</v>
      </c>
      <c r="J49" s="17">
        <v>30.06</v>
      </c>
      <c r="K49" s="17">
        <v>19.510000000000002</v>
      </c>
      <c r="L49" s="17"/>
    </row>
    <row r="50" spans="1:12">
      <c r="A50" s="17">
        <v>2014</v>
      </c>
      <c r="B50" s="17"/>
      <c r="C50" s="17">
        <v>8.9</v>
      </c>
      <c r="D50" s="17">
        <v>26.82</v>
      </c>
      <c r="E50" s="17">
        <v>24.1</v>
      </c>
      <c r="F50" s="17">
        <v>32.25</v>
      </c>
      <c r="G50" s="17">
        <v>24.37</v>
      </c>
      <c r="H50" s="17">
        <v>12.27</v>
      </c>
      <c r="I50" s="17">
        <v>12.76</v>
      </c>
      <c r="J50" s="17">
        <v>30.68</v>
      </c>
      <c r="K50" s="17">
        <v>20.78</v>
      </c>
      <c r="L50" s="17"/>
    </row>
    <row r="51" spans="1:12">
      <c r="A51" s="17">
        <v>2015</v>
      </c>
      <c r="B51" s="17"/>
      <c r="C51" s="17">
        <v>7.88</v>
      </c>
      <c r="D51" s="17">
        <v>17.559999999999999</v>
      </c>
      <c r="E51" s="17">
        <v>13.86</v>
      </c>
      <c r="F51" s="17">
        <v>16.649999999999999</v>
      </c>
      <c r="G51" s="17">
        <v>14.26</v>
      </c>
      <c r="H51" s="17">
        <v>8.4499999999999993</v>
      </c>
      <c r="I51" s="17">
        <v>9.51</v>
      </c>
      <c r="J51" s="17">
        <v>32.47</v>
      </c>
      <c r="K51" s="17">
        <v>20.36</v>
      </c>
      <c r="L51" s="17"/>
    </row>
    <row r="52" spans="1:12">
      <c r="A52" s="17">
        <v>2016</v>
      </c>
      <c r="B52" s="17"/>
      <c r="C52" s="17">
        <v>7.2</v>
      </c>
      <c r="D52" s="17">
        <v>15.24</v>
      </c>
      <c r="E52" s="17">
        <v>11.76</v>
      </c>
      <c r="F52" s="17">
        <v>13.31</v>
      </c>
      <c r="G52" s="17">
        <v>12.08</v>
      </c>
      <c r="H52" s="17">
        <v>7.22</v>
      </c>
      <c r="I52" s="17">
        <v>8.52</v>
      </c>
      <c r="J52" s="17">
        <v>33.6</v>
      </c>
      <c r="K52" s="17">
        <v>20.38</v>
      </c>
      <c r="L52" s="17"/>
    </row>
    <row r="53" spans="1:12">
      <c r="A53" s="17">
        <v>2017</v>
      </c>
      <c r="B53" s="17"/>
      <c r="C53" s="17">
        <v>7.76</v>
      </c>
      <c r="D53" s="17">
        <v>17.399999999999999</v>
      </c>
      <c r="E53" s="17">
        <v>15.8</v>
      </c>
      <c r="F53" s="17">
        <v>16.68</v>
      </c>
      <c r="G53" s="17">
        <v>15.94</v>
      </c>
      <c r="H53" s="17">
        <v>8.08</v>
      </c>
      <c r="I53" s="17">
        <v>9.81</v>
      </c>
      <c r="J53" s="17">
        <v>34.49</v>
      </c>
      <c r="K53" s="17">
        <v>21.47</v>
      </c>
      <c r="L53" s="17"/>
    </row>
    <row r="54" spans="1:12">
      <c r="A54" s="17">
        <v>2018</v>
      </c>
      <c r="B54" s="17"/>
      <c r="C54" s="17">
        <v>7.18</v>
      </c>
      <c r="D54" s="17">
        <v>18.97</v>
      </c>
      <c r="E54" s="17">
        <v>16.559999999999999</v>
      </c>
      <c r="F54" s="17">
        <v>25.7</v>
      </c>
      <c r="G54" s="17">
        <v>16.86</v>
      </c>
      <c r="H54" s="17">
        <v>8.94</v>
      </c>
      <c r="I54" s="17">
        <v>9.69</v>
      </c>
      <c r="J54" s="17">
        <v>33.979999999999997</v>
      </c>
      <c r="K54" s="17">
        <v>20.47</v>
      </c>
      <c r="L54" s="17"/>
    </row>
    <row r="55" spans="1:12">
      <c r="A55" s="17">
        <v>2019</v>
      </c>
      <c r="B55" s="17"/>
      <c r="C55" s="17">
        <v>6.73</v>
      </c>
      <c r="D55" s="17">
        <v>18.27</v>
      </c>
      <c r="E55" s="17">
        <v>15.47</v>
      </c>
      <c r="F55" s="17">
        <v>22.5</v>
      </c>
      <c r="G55" s="17">
        <v>15.71</v>
      </c>
      <c r="H55" s="17">
        <v>8.6</v>
      </c>
      <c r="I55" s="17">
        <v>9.27</v>
      </c>
      <c r="J55" s="17">
        <v>33.86</v>
      </c>
      <c r="K55" s="17">
        <v>19.77</v>
      </c>
      <c r="L55" s="17"/>
    </row>
    <row r="56" spans="1:12">
      <c r="A56" s="17">
        <v>2020</v>
      </c>
      <c r="B56" s="17"/>
      <c r="C56" s="17">
        <v>6.61</v>
      </c>
      <c r="D56" s="17">
        <v>15.83</v>
      </c>
      <c r="E56" s="17">
        <v>14.45</v>
      </c>
      <c r="F56" s="17">
        <v>14.61</v>
      </c>
      <c r="G56" s="17">
        <v>14.57</v>
      </c>
      <c r="H56" s="17">
        <v>7.11</v>
      </c>
      <c r="I56" s="17">
        <v>8.56</v>
      </c>
      <c r="J56" s="17">
        <v>34.42</v>
      </c>
      <c r="K56" s="17">
        <v>20.73</v>
      </c>
      <c r="L56" s="17" t="s">
        <v>257</v>
      </c>
    </row>
    <row r="57" spans="1:12">
      <c r="A57" s="18">
        <v>2021</v>
      </c>
      <c r="B57" s="18"/>
      <c r="C57" s="18">
        <v>9.0299999999999994</v>
      </c>
      <c r="D57" s="18">
        <v>20.09</v>
      </c>
      <c r="E57" s="18">
        <v>21.37</v>
      </c>
      <c r="F57" s="18">
        <v>23.08</v>
      </c>
      <c r="G57" s="18">
        <v>21.24</v>
      </c>
      <c r="H57" s="18">
        <v>8.5399999999999991</v>
      </c>
      <c r="I57" s="18">
        <v>12.17</v>
      </c>
      <c r="J57" s="18">
        <v>35.82</v>
      </c>
      <c r="K57" s="18">
        <v>23.51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0.6</v>
      </c>
      <c r="C59" s="16">
        <v>14.3</v>
      </c>
      <c r="D59" s="16">
        <v>5.7</v>
      </c>
      <c r="E59" s="16">
        <v>13.4</v>
      </c>
      <c r="F59" s="16">
        <v>0.1</v>
      </c>
      <c r="G59" s="16">
        <v>19.2</v>
      </c>
      <c r="H59" s="16">
        <v>0.1</v>
      </c>
      <c r="I59" s="16">
        <v>34.200000000000003</v>
      </c>
      <c r="J59" s="16">
        <v>42</v>
      </c>
      <c r="K59" s="16">
        <v>76.2</v>
      </c>
      <c r="L59" s="16"/>
    </row>
    <row r="60" spans="1:12">
      <c r="A60" s="17">
        <v>1971</v>
      </c>
      <c r="B60" s="17">
        <v>0.3</v>
      </c>
      <c r="C60" s="17">
        <v>13.7</v>
      </c>
      <c r="D60" s="17">
        <v>5.4</v>
      </c>
      <c r="E60" s="17">
        <v>13.8</v>
      </c>
      <c r="F60" s="17">
        <v>0.1</v>
      </c>
      <c r="G60" s="17">
        <v>19.3</v>
      </c>
      <c r="H60" s="17">
        <v>0.1</v>
      </c>
      <c r="I60" s="17">
        <v>33.4</v>
      </c>
      <c r="J60" s="17">
        <v>44.1</v>
      </c>
      <c r="K60" s="17">
        <v>77.400000000000006</v>
      </c>
      <c r="L60" s="17"/>
    </row>
    <row r="61" spans="1:12">
      <c r="A61" s="17">
        <v>1972</v>
      </c>
      <c r="B61" s="17">
        <v>0.2</v>
      </c>
      <c r="C61" s="17">
        <v>14.9</v>
      </c>
      <c r="D61" s="17">
        <v>6.2</v>
      </c>
      <c r="E61" s="17">
        <v>14.2</v>
      </c>
      <c r="F61" s="17">
        <v>0.1</v>
      </c>
      <c r="G61" s="17">
        <v>20.5</v>
      </c>
      <c r="H61" s="17">
        <v>0.1</v>
      </c>
      <c r="I61" s="17">
        <v>35.700000000000003</v>
      </c>
      <c r="J61" s="17">
        <v>48.3</v>
      </c>
      <c r="K61" s="17">
        <v>84</v>
      </c>
      <c r="L61" s="17"/>
    </row>
    <row r="62" spans="1:12">
      <c r="A62" s="17">
        <v>1973</v>
      </c>
      <c r="B62" s="17">
        <v>0.3</v>
      </c>
      <c r="C62" s="17">
        <v>13.4</v>
      </c>
      <c r="D62" s="17">
        <v>6.5</v>
      </c>
      <c r="E62" s="17">
        <v>25</v>
      </c>
      <c r="F62" s="17">
        <v>0.1</v>
      </c>
      <c r="G62" s="17">
        <v>31.6</v>
      </c>
      <c r="H62" s="17">
        <v>0.1</v>
      </c>
      <c r="I62" s="17">
        <v>45.3</v>
      </c>
      <c r="J62" s="17">
        <v>49.4</v>
      </c>
      <c r="K62" s="17">
        <v>94.6</v>
      </c>
      <c r="L62" s="17"/>
    </row>
    <row r="63" spans="1:12">
      <c r="A63" s="17">
        <v>1974</v>
      </c>
      <c r="B63" s="17">
        <v>0.7</v>
      </c>
      <c r="C63" s="17">
        <v>14.6</v>
      </c>
      <c r="D63" s="17">
        <v>8.6999999999999993</v>
      </c>
      <c r="E63" s="17">
        <v>21.9</v>
      </c>
      <c r="F63" s="17" t="s">
        <v>265</v>
      </c>
      <c r="G63" s="17">
        <v>30.6</v>
      </c>
      <c r="H63" s="17">
        <v>0.1</v>
      </c>
      <c r="I63" s="17">
        <v>46.1</v>
      </c>
      <c r="J63" s="17">
        <v>55.1</v>
      </c>
      <c r="K63" s="17">
        <v>101.2</v>
      </c>
      <c r="L63" s="17"/>
    </row>
    <row r="64" spans="1:12">
      <c r="A64" s="17">
        <v>1975</v>
      </c>
      <c r="B64" s="17">
        <v>0.4</v>
      </c>
      <c r="C64" s="17">
        <v>16.7</v>
      </c>
      <c r="D64" s="17">
        <v>8.5</v>
      </c>
      <c r="E64" s="17">
        <v>25.8</v>
      </c>
      <c r="F64" s="17" t="s">
        <v>265</v>
      </c>
      <c r="G64" s="17">
        <v>34.4</v>
      </c>
      <c r="H64" s="17">
        <v>0.1</v>
      </c>
      <c r="I64" s="17">
        <v>51.7</v>
      </c>
      <c r="J64" s="17">
        <v>63.3</v>
      </c>
      <c r="K64" s="17">
        <v>115</v>
      </c>
      <c r="L64" s="17"/>
    </row>
    <row r="65" spans="1:12">
      <c r="A65" s="17">
        <v>1976</v>
      </c>
      <c r="B65" s="17">
        <v>0.2</v>
      </c>
      <c r="C65" s="17">
        <v>21.8</v>
      </c>
      <c r="D65" s="17">
        <v>6.4</v>
      </c>
      <c r="E65" s="17">
        <v>26.2</v>
      </c>
      <c r="F65" s="17">
        <v>2.2000000000000002</v>
      </c>
      <c r="G65" s="17">
        <v>34.9</v>
      </c>
      <c r="H65" s="17">
        <v>0.2</v>
      </c>
      <c r="I65" s="17">
        <v>57</v>
      </c>
      <c r="J65" s="17">
        <v>72.599999999999994</v>
      </c>
      <c r="K65" s="17">
        <v>129.6</v>
      </c>
      <c r="L65" s="17"/>
    </row>
    <row r="66" spans="1:12">
      <c r="A66" s="17">
        <v>1977</v>
      </c>
      <c r="B66" s="17">
        <v>0.4</v>
      </c>
      <c r="C66" s="17">
        <v>25.8</v>
      </c>
      <c r="D66" s="17">
        <v>5.2</v>
      </c>
      <c r="E66" s="17">
        <v>33.700000000000003</v>
      </c>
      <c r="F66" s="17">
        <v>1.9</v>
      </c>
      <c r="G66" s="17">
        <v>40.799999999999997</v>
      </c>
      <c r="H66" s="17">
        <v>0.2</v>
      </c>
      <c r="I66" s="17">
        <v>67.3</v>
      </c>
      <c r="J66" s="17">
        <v>76.5</v>
      </c>
      <c r="K66" s="17">
        <v>143.80000000000001</v>
      </c>
      <c r="L66" s="17"/>
    </row>
    <row r="67" spans="1:12">
      <c r="A67" s="17">
        <v>1978</v>
      </c>
      <c r="B67" s="17">
        <v>0.1</v>
      </c>
      <c r="C67" s="17">
        <v>31.2</v>
      </c>
      <c r="D67" s="17">
        <v>6.2</v>
      </c>
      <c r="E67" s="17">
        <v>32.5</v>
      </c>
      <c r="F67" s="17">
        <v>2.2000000000000002</v>
      </c>
      <c r="G67" s="17">
        <v>40.9</v>
      </c>
      <c r="H67" s="17">
        <v>0.2</v>
      </c>
      <c r="I67" s="17">
        <v>72.5</v>
      </c>
      <c r="J67" s="17">
        <v>93.4</v>
      </c>
      <c r="K67" s="17">
        <v>165.9</v>
      </c>
      <c r="L67" s="17"/>
    </row>
    <row r="68" spans="1:12">
      <c r="A68" s="17">
        <v>1979</v>
      </c>
      <c r="B68" s="17">
        <v>0.2</v>
      </c>
      <c r="C68" s="17">
        <v>30.9</v>
      </c>
      <c r="D68" s="17">
        <v>26.6</v>
      </c>
      <c r="E68" s="17">
        <v>25.3</v>
      </c>
      <c r="F68" s="17">
        <v>0.4</v>
      </c>
      <c r="G68" s="17">
        <v>52.3</v>
      </c>
      <c r="H68" s="17">
        <v>0.4</v>
      </c>
      <c r="I68" s="17">
        <v>83.8</v>
      </c>
      <c r="J68" s="17">
        <v>105.9</v>
      </c>
      <c r="K68" s="17">
        <v>189.7</v>
      </c>
      <c r="L68" s="17"/>
    </row>
    <row r="69" spans="1:12">
      <c r="A69" s="17">
        <v>1980</v>
      </c>
      <c r="B69" s="17">
        <v>0.2</v>
      </c>
      <c r="C69" s="17">
        <v>33.1</v>
      </c>
      <c r="D69" s="17">
        <v>30.7</v>
      </c>
      <c r="E69" s="17">
        <v>30.2</v>
      </c>
      <c r="F69" s="17">
        <v>0.4</v>
      </c>
      <c r="G69" s="17">
        <v>61.4</v>
      </c>
      <c r="H69" s="17">
        <v>1.3</v>
      </c>
      <c r="I69" s="17">
        <v>96</v>
      </c>
      <c r="J69" s="17">
        <v>129.9</v>
      </c>
      <c r="K69" s="17">
        <v>225.9</v>
      </c>
      <c r="L69" s="17"/>
    </row>
    <row r="70" spans="1:12">
      <c r="A70" s="17">
        <v>1981</v>
      </c>
      <c r="B70" s="17">
        <v>0.5</v>
      </c>
      <c r="C70" s="17">
        <v>38.200000000000003</v>
      </c>
      <c r="D70" s="17">
        <v>33.799999999999997</v>
      </c>
      <c r="E70" s="17">
        <v>24.6</v>
      </c>
      <c r="F70" s="17">
        <v>0.8</v>
      </c>
      <c r="G70" s="17">
        <v>59.2</v>
      </c>
      <c r="H70" s="17">
        <v>1.4</v>
      </c>
      <c r="I70" s="17">
        <v>99.3</v>
      </c>
      <c r="J70" s="17">
        <v>140.19999999999999</v>
      </c>
      <c r="K70" s="17">
        <v>239.5</v>
      </c>
      <c r="L70" s="17"/>
    </row>
    <row r="71" spans="1:12">
      <c r="A71" s="17">
        <v>1982</v>
      </c>
      <c r="B71" s="17">
        <v>0.3</v>
      </c>
      <c r="C71" s="17">
        <v>54.6</v>
      </c>
      <c r="D71" s="17">
        <v>41.1</v>
      </c>
      <c r="E71" s="17">
        <v>26.5</v>
      </c>
      <c r="F71" s="17">
        <v>1.2</v>
      </c>
      <c r="G71" s="17">
        <v>68.8</v>
      </c>
      <c r="H71" s="17">
        <v>1.7</v>
      </c>
      <c r="I71" s="17">
        <v>125.2</v>
      </c>
      <c r="J71" s="17">
        <v>159.69999999999999</v>
      </c>
      <c r="K71" s="17">
        <v>285</v>
      </c>
      <c r="L71" s="17"/>
    </row>
    <row r="72" spans="1:12">
      <c r="A72" s="17">
        <v>1983</v>
      </c>
      <c r="B72" s="17" t="s">
        <v>265</v>
      </c>
      <c r="C72" s="17">
        <v>59.5</v>
      </c>
      <c r="D72" s="17">
        <v>26</v>
      </c>
      <c r="E72" s="17">
        <v>33.1</v>
      </c>
      <c r="F72" s="17">
        <v>1.2</v>
      </c>
      <c r="G72" s="17">
        <v>60.3</v>
      </c>
      <c r="H72" s="17">
        <v>1.5</v>
      </c>
      <c r="I72" s="17">
        <v>121.4</v>
      </c>
      <c r="J72" s="17">
        <v>182.9</v>
      </c>
      <c r="K72" s="17">
        <v>304.3</v>
      </c>
      <c r="L72" s="17"/>
    </row>
    <row r="73" spans="1:12">
      <c r="A73" s="17">
        <v>1984</v>
      </c>
      <c r="B73" s="17">
        <v>0.1</v>
      </c>
      <c r="C73" s="17">
        <v>67.7</v>
      </c>
      <c r="D73" s="17">
        <v>31.5</v>
      </c>
      <c r="E73" s="17">
        <v>16.399999999999999</v>
      </c>
      <c r="F73" s="17">
        <v>1.1000000000000001</v>
      </c>
      <c r="G73" s="17">
        <v>49</v>
      </c>
      <c r="H73" s="17">
        <v>1.9</v>
      </c>
      <c r="I73" s="17">
        <v>118.6</v>
      </c>
      <c r="J73" s="17">
        <v>176.9</v>
      </c>
      <c r="K73" s="17">
        <v>295.5</v>
      </c>
      <c r="L73" s="17"/>
    </row>
    <row r="74" spans="1:12">
      <c r="A74" s="17">
        <v>1985</v>
      </c>
      <c r="B74" s="17">
        <v>0.2</v>
      </c>
      <c r="C74" s="17">
        <v>65.3</v>
      </c>
      <c r="D74" s="17">
        <v>34.4</v>
      </c>
      <c r="E74" s="17">
        <v>20.2</v>
      </c>
      <c r="F74" s="17">
        <v>1.6</v>
      </c>
      <c r="G74" s="17">
        <v>56.1</v>
      </c>
      <c r="H74" s="17">
        <v>1.8</v>
      </c>
      <c r="I74" s="17">
        <v>123.4</v>
      </c>
      <c r="J74" s="17">
        <v>180.7</v>
      </c>
      <c r="K74" s="17">
        <v>304.10000000000002</v>
      </c>
      <c r="L74" s="17"/>
    </row>
    <row r="75" spans="1:12">
      <c r="A75" s="17">
        <v>1986</v>
      </c>
      <c r="B75" s="17">
        <v>0.3</v>
      </c>
      <c r="C75" s="17">
        <v>55.6</v>
      </c>
      <c r="D75" s="17">
        <v>34.799999999999997</v>
      </c>
      <c r="E75" s="17">
        <v>22.1</v>
      </c>
      <c r="F75" s="17">
        <v>0.8</v>
      </c>
      <c r="G75" s="17">
        <v>57.7</v>
      </c>
      <c r="H75" s="17">
        <v>1.3</v>
      </c>
      <c r="I75" s="17">
        <v>114.9</v>
      </c>
      <c r="J75" s="17">
        <v>182.7</v>
      </c>
      <c r="K75" s="17">
        <v>297.60000000000002</v>
      </c>
      <c r="L75" s="17"/>
    </row>
    <row r="76" spans="1:12">
      <c r="A76" s="17">
        <v>1987</v>
      </c>
      <c r="B76" s="17" t="s">
        <v>265</v>
      </c>
      <c r="C76" s="17">
        <v>45.2</v>
      </c>
      <c r="D76" s="17">
        <v>25.5</v>
      </c>
      <c r="E76" s="17">
        <v>26.2</v>
      </c>
      <c r="F76" s="17">
        <v>0.5</v>
      </c>
      <c r="G76" s="17">
        <v>52.2</v>
      </c>
      <c r="H76" s="17">
        <v>1.1000000000000001</v>
      </c>
      <c r="I76" s="17">
        <v>98.5</v>
      </c>
      <c r="J76" s="17">
        <v>182.3</v>
      </c>
      <c r="K76" s="17">
        <v>280.8</v>
      </c>
      <c r="L76" s="17"/>
    </row>
    <row r="77" spans="1:12">
      <c r="A77" s="17">
        <v>1988</v>
      </c>
      <c r="B77" s="17" t="s">
        <v>265</v>
      </c>
      <c r="C77" s="17">
        <v>52.5</v>
      </c>
      <c r="D77" s="17">
        <v>22.3</v>
      </c>
      <c r="E77" s="17">
        <v>20.2</v>
      </c>
      <c r="F77" s="17">
        <v>0.5</v>
      </c>
      <c r="G77" s="17">
        <v>43</v>
      </c>
      <c r="H77" s="17">
        <v>1.2</v>
      </c>
      <c r="I77" s="17">
        <v>96.6</v>
      </c>
      <c r="J77" s="17">
        <v>195</v>
      </c>
      <c r="K77" s="17">
        <v>291.60000000000002</v>
      </c>
      <c r="L77" s="17"/>
    </row>
    <row r="78" spans="1:12">
      <c r="A78" s="17">
        <v>1989</v>
      </c>
      <c r="B78" s="17" t="s">
        <v>265</v>
      </c>
      <c r="C78" s="17">
        <v>55</v>
      </c>
      <c r="D78" s="17">
        <v>32.700000000000003</v>
      </c>
      <c r="E78" s="17">
        <v>56.9</v>
      </c>
      <c r="F78" s="17">
        <v>0.3</v>
      </c>
      <c r="G78" s="17">
        <v>89.9</v>
      </c>
      <c r="H78" s="17">
        <v>1.3</v>
      </c>
      <c r="I78" s="17">
        <v>146.19999999999999</v>
      </c>
      <c r="J78" s="17">
        <v>199</v>
      </c>
      <c r="K78" s="17">
        <v>345.2</v>
      </c>
      <c r="L78" s="17"/>
    </row>
    <row r="79" spans="1:12">
      <c r="A79" s="17">
        <v>1990</v>
      </c>
      <c r="B79" s="17" t="s">
        <v>265</v>
      </c>
      <c r="C79" s="17">
        <v>52.5</v>
      </c>
      <c r="D79" s="17">
        <v>30.1</v>
      </c>
      <c r="E79" s="17">
        <v>47.3</v>
      </c>
      <c r="F79" s="17">
        <v>0.2</v>
      </c>
      <c r="G79" s="17">
        <v>77.599999999999994</v>
      </c>
      <c r="H79" s="17">
        <v>2</v>
      </c>
      <c r="I79" s="17">
        <v>132.1</v>
      </c>
      <c r="J79" s="17">
        <v>199.2</v>
      </c>
      <c r="K79" s="17">
        <v>331.2</v>
      </c>
      <c r="L79" s="17"/>
    </row>
    <row r="80" spans="1:12">
      <c r="A80" s="17">
        <v>1991</v>
      </c>
      <c r="B80" s="17" t="s">
        <v>265</v>
      </c>
      <c r="C80" s="17">
        <v>55.4</v>
      </c>
      <c r="D80" s="17">
        <v>24</v>
      </c>
      <c r="E80" s="17">
        <v>25.7</v>
      </c>
      <c r="F80" s="17">
        <v>0.2</v>
      </c>
      <c r="G80" s="17">
        <v>49.9</v>
      </c>
      <c r="H80" s="17">
        <v>2</v>
      </c>
      <c r="I80" s="17">
        <v>107.4</v>
      </c>
      <c r="J80" s="17">
        <v>210</v>
      </c>
      <c r="K80" s="17">
        <v>317.3</v>
      </c>
      <c r="L80" s="17"/>
    </row>
    <row r="81" spans="1:12">
      <c r="A81" s="17">
        <v>1992</v>
      </c>
      <c r="B81" s="17" t="s">
        <v>265</v>
      </c>
      <c r="C81" s="17">
        <v>55.5</v>
      </c>
      <c r="D81" s="17">
        <v>15.8</v>
      </c>
      <c r="E81" s="17">
        <v>30.1</v>
      </c>
      <c r="F81" s="17">
        <v>0.1</v>
      </c>
      <c r="G81" s="17">
        <v>46</v>
      </c>
      <c r="H81" s="17">
        <v>1.9</v>
      </c>
      <c r="I81" s="17">
        <v>103.5</v>
      </c>
      <c r="J81" s="17">
        <v>201.7</v>
      </c>
      <c r="K81" s="17">
        <v>305.2</v>
      </c>
      <c r="L81" s="17"/>
    </row>
    <row r="82" spans="1:12">
      <c r="A82" s="17">
        <v>1993</v>
      </c>
      <c r="B82" s="17" t="s">
        <v>265</v>
      </c>
      <c r="C82" s="17">
        <v>65.900000000000006</v>
      </c>
      <c r="D82" s="17">
        <v>20.7</v>
      </c>
      <c r="E82" s="17">
        <v>37</v>
      </c>
      <c r="F82" s="17">
        <v>0.2</v>
      </c>
      <c r="G82" s="17">
        <v>57.9</v>
      </c>
      <c r="H82" s="17">
        <v>1.6</v>
      </c>
      <c r="I82" s="17">
        <v>125.4</v>
      </c>
      <c r="J82" s="17">
        <v>218.9</v>
      </c>
      <c r="K82" s="17">
        <v>344.3</v>
      </c>
      <c r="L82" s="17"/>
    </row>
    <row r="83" spans="1:12">
      <c r="A83" s="17">
        <v>1994</v>
      </c>
      <c r="B83" s="17">
        <v>0.1</v>
      </c>
      <c r="C83" s="17">
        <v>63.6</v>
      </c>
      <c r="D83" s="17">
        <v>15.7</v>
      </c>
      <c r="E83" s="17">
        <v>32.299999999999997</v>
      </c>
      <c r="F83" s="17">
        <v>0.1</v>
      </c>
      <c r="G83" s="17">
        <v>48.2</v>
      </c>
      <c r="H83" s="17">
        <v>1.5</v>
      </c>
      <c r="I83" s="17">
        <v>113.3</v>
      </c>
      <c r="J83" s="17">
        <v>222.1</v>
      </c>
      <c r="K83" s="17">
        <v>335.3</v>
      </c>
      <c r="L83" s="17"/>
    </row>
    <row r="84" spans="1:12">
      <c r="A84" s="17">
        <v>1995</v>
      </c>
      <c r="B84" s="17" t="s">
        <v>265</v>
      </c>
      <c r="C84" s="17">
        <v>63.7</v>
      </c>
      <c r="D84" s="17">
        <v>14.6</v>
      </c>
      <c r="E84" s="17">
        <v>36.200000000000003</v>
      </c>
      <c r="F84" s="17">
        <v>0.1</v>
      </c>
      <c r="G84" s="17">
        <v>50.9</v>
      </c>
      <c r="H84" s="17">
        <v>1.4</v>
      </c>
      <c r="I84" s="17">
        <v>116</v>
      </c>
      <c r="J84" s="17">
        <v>231.4</v>
      </c>
      <c r="K84" s="17">
        <v>347.4</v>
      </c>
      <c r="L84" s="17"/>
    </row>
    <row r="85" spans="1:12">
      <c r="A85" s="17">
        <v>1996</v>
      </c>
      <c r="B85" s="17" t="s">
        <v>265</v>
      </c>
      <c r="C85" s="17">
        <v>73.900000000000006</v>
      </c>
      <c r="D85" s="17">
        <v>24.8</v>
      </c>
      <c r="E85" s="17">
        <v>61.4</v>
      </c>
      <c r="F85" s="17">
        <v>0.2</v>
      </c>
      <c r="G85" s="17">
        <v>86.4</v>
      </c>
      <c r="H85" s="17">
        <v>1.7</v>
      </c>
      <c r="I85" s="17">
        <v>162.1</v>
      </c>
      <c r="J85" s="17">
        <v>240</v>
      </c>
      <c r="K85" s="17">
        <v>402</v>
      </c>
      <c r="L85" s="17"/>
    </row>
    <row r="86" spans="1:12">
      <c r="A86" s="17">
        <v>1997</v>
      </c>
      <c r="B86" s="17" t="s">
        <v>265</v>
      </c>
      <c r="C86" s="17">
        <v>75.900000000000006</v>
      </c>
      <c r="D86" s="17">
        <v>18.399999999999999</v>
      </c>
      <c r="E86" s="17">
        <v>67</v>
      </c>
      <c r="F86" s="17">
        <v>0.2</v>
      </c>
      <c r="G86" s="17">
        <v>85.5</v>
      </c>
      <c r="H86" s="17">
        <v>1.3</v>
      </c>
      <c r="I86" s="17">
        <v>162.80000000000001</v>
      </c>
      <c r="J86" s="17">
        <v>239.1</v>
      </c>
      <c r="K86" s="17">
        <v>401.9</v>
      </c>
      <c r="L86" s="17"/>
    </row>
    <row r="87" spans="1:12">
      <c r="A87" s="17">
        <v>1998</v>
      </c>
      <c r="B87" s="17"/>
      <c r="C87" s="17">
        <v>65.099999999999994</v>
      </c>
      <c r="D87" s="17">
        <v>12.8</v>
      </c>
      <c r="E87" s="17">
        <v>37.799999999999997</v>
      </c>
      <c r="F87" s="17">
        <v>0.1</v>
      </c>
      <c r="G87" s="17">
        <v>50.7</v>
      </c>
      <c r="H87" s="17">
        <v>1</v>
      </c>
      <c r="I87" s="17">
        <v>116.9</v>
      </c>
      <c r="J87" s="17">
        <v>240</v>
      </c>
      <c r="K87" s="17">
        <v>356.9</v>
      </c>
      <c r="L87" s="17"/>
    </row>
    <row r="88" spans="1:12">
      <c r="A88" s="17">
        <v>1999</v>
      </c>
      <c r="B88" s="17" t="s">
        <v>265</v>
      </c>
      <c r="C88" s="17">
        <v>68.599999999999994</v>
      </c>
      <c r="D88" s="17">
        <v>12.1</v>
      </c>
      <c r="E88" s="17">
        <v>36.5</v>
      </c>
      <c r="F88" s="17">
        <v>0.1</v>
      </c>
      <c r="G88" s="17">
        <v>48.7</v>
      </c>
      <c r="H88" s="17">
        <v>1.1000000000000001</v>
      </c>
      <c r="I88" s="17">
        <v>118.4</v>
      </c>
      <c r="J88" s="17">
        <v>245</v>
      </c>
      <c r="K88" s="17">
        <v>363.5</v>
      </c>
      <c r="L88" s="17"/>
    </row>
    <row r="89" spans="1:12">
      <c r="A89" s="17">
        <v>2000</v>
      </c>
      <c r="B89" s="17" t="s">
        <v>265</v>
      </c>
      <c r="C89" s="17">
        <v>92.5</v>
      </c>
      <c r="D89" s="17">
        <v>18.3</v>
      </c>
      <c r="E89" s="17">
        <v>61.4</v>
      </c>
      <c r="F89" s="17">
        <v>0.2</v>
      </c>
      <c r="G89" s="17">
        <v>79.900000000000006</v>
      </c>
      <c r="H89" s="17">
        <v>1.8</v>
      </c>
      <c r="I89" s="17">
        <v>174.2</v>
      </c>
      <c r="J89" s="17">
        <v>253.9</v>
      </c>
      <c r="K89" s="17">
        <v>428.1</v>
      </c>
      <c r="L89" s="17"/>
    </row>
    <row r="90" spans="1:12">
      <c r="A90" s="17">
        <v>2001</v>
      </c>
      <c r="B90" s="17">
        <v>0.1</v>
      </c>
      <c r="C90" s="17">
        <v>105.7</v>
      </c>
      <c r="D90" s="17">
        <v>18.600000000000001</v>
      </c>
      <c r="E90" s="17">
        <v>56.4</v>
      </c>
      <c r="F90" s="17">
        <v>0.2</v>
      </c>
      <c r="G90" s="17">
        <v>75.099999999999994</v>
      </c>
      <c r="H90" s="17">
        <v>1.7</v>
      </c>
      <c r="I90" s="17">
        <v>182.6</v>
      </c>
      <c r="J90" s="17">
        <v>265.60000000000002</v>
      </c>
      <c r="K90" s="17">
        <v>448.2</v>
      </c>
      <c r="L90" s="17"/>
    </row>
    <row r="91" spans="1:12">
      <c r="A91" s="17">
        <v>2002</v>
      </c>
      <c r="B91" s="17" t="s">
        <v>265</v>
      </c>
      <c r="C91" s="17">
        <v>89.4</v>
      </c>
      <c r="D91" s="17">
        <v>12.1</v>
      </c>
      <c r="E91" s="17">
        <v>55</v>
      </c>
      <c r="F91" s="17">
        <v>0.1</v>
      </c>
      <c r="G91" s="17">
        <v>67.2</v>
      </c>
      <c r="H91" s="17">
        <v>1.5</v>
      </c>
      <c r="I91" s="17">
        <v>158.1</v>
      </c>
      <c r="J91" s="17">
        <v>276.3</v>
      </c>
      <c r="K91" s="17">
        <v>434.4</v>
      </c>
      <c r="L91" s="17"/>
    </row>
    <row r="92" spans="1:12">
      <c r="A92" s="17">
        <v>2003</v>
      </c>
      <c r="B92" s="17" t="s">
        <v>265</v>
      </c>
      <c r="C92" s="17">
        <v>111.9</v>
      </c>
      <c r="D92" s="17">
        <v>16.899999999999999</v>
      </c>
      <c r="E92" s="17">
        <v>64.099999999999994</v>
      </c>
      <c r="F92" s="17">
        <v>0.1</v>
      </c>
      <c r="G92" s="17">
        <v>81.099999999999994</v>
      </c>
      <c r="H92" s="17">
        <v>1.9</v>
      </c>
      <c r="I92" s="17">
        <v>194.9</v>
      </c>
      <c r="J92" s="17">
        <v>279.5</v>
      </c>
      <c r="K92" s="17">
        <v>474.4</v>
      </c>
      <c r="L92" s="17"/>
    </row>
    <row r="93" spans="1:12">
      <c r="A93" s="17">
        <v>2004</v>
      </c>
      <c r="B93" s="17" t="s">
        <v>265</v>
      </c>
      <c r="C93" s="17">
        <v>116.9</v>
      </c>
      <c r="D93" s="17">
        <v>15.7</v>
      </c>
      <c r="E93" s="17">
        <v>59.9</v>
      </c>
      <c r="F93" s="17">
        <v>0.2</v>
      </c>
      <c r="G93" s="17">
        <v>75.8</v>
      </c>
      <c r="H93" s="17">
        <v>2.2999999999999998</v>
      </c>
      <c r="I93" s="17">
        <v>194.9</v>
      </c>
      <c r="J93" s="17">
        <v>282.7</v>
      </c>
      <c r="K93" s="17">
        <v>477.6</v>
      </c>
      <c r="L93" s="17"/>
    </row>
    <row r="94" spans="1:12">
      <c r="A94" s="17">
        <v>2005</v>
      </c>
      <c r="B94" s="17" t="s">
        <v>265</v>
      </c>
      <c r="C94" s="17">
        <v>142.6</v>
      </c>
      <c r="D94" s="17">
        <v>20</v>
      </c>
      <c r="E94" s="17">
        <v>69.900000000000006</v>
      </c>
      <c r="F94" s="17">
        <v>0.3</v>
      </c>
      <c r="G94" s="17">
        <v>90.1</v>
      </c>
      <c r="H94" s="17">
        <v>2.5</v>
      </c>
      <c r="I94" s="17">
        <v>235.3</v>
      </c>
      <c r="J94" s="17">
        <v>308.7</v>
      </c>
      <c r="K94" s="17">
        <v>544</v>
      </c>
      <c r="L94" s="17"/>
    </row>
    <row r="95" spans="1:12">
      <c r="A95" s="17">
        <v>2006</v>
      </c>
      <c r="B95" s="17" t="s">
        <v>265</v>
      </c>
      <c r="C95" s="17">
        <v>127.9</v>
      </c>
      <c r="D95" s="17">
        <v>21.9</v>
      </c>
      <c r="E95" s="17">
        <v>71.7</v>
      </c>
      <c r="F95" s="17">
        <v>0.2</v>
      </c>
      <c r="G95" s="17">
        <v>93.9</v>
      </c>
      <c r="H95" s="17">
        <v>2.6</v>
      </c>
      <c r="I95" s="17">
        <v>224.4</v>
      </c>
      <c r="J95" s="17">
        <v>317.3</v>
      </c>
      <c r="K95" s="17">
        <v>541.70000000000005</v>
      </c>
      <c r="L95" s="17"/>
    </row>
    <row r="96" spans="1:12">
      <c r="A96" s="17">
        <v>2007</v>
      </c>
      <c r="B96" s="17" t="s">
        <v>265</v>
      </c>
      <c r="C96" s="17">
        <v>130.1</v>
      </c>
      <c r="D96" s="17">
        <v>19.7</v>
      </c>
      <c r="E96" s="17">
        <v>88.4</v>
      </c>
      <c r="F96" s="17">
        <v>0.2</v>
      </c>
      <c r="G96" s="17">
        <v>108.3</v>
      </c>
      <c r="H96" s="17">
        <v>3.2</v>
      </c>
      <c r="I96" s="17">
        <v>241.5</v>
      </c>
      <c r="J96" s="17">
        <v>344</v>
      </c>
      <c r="K96" s="17">
        <v>585.5</v>
      </c>
      <c r="L96" s="17"/>
    </row>
    <row r="97" spans="1:12">
      <c r="A97" s="17">
        <v>2008</v>
      </c>
      <c r="B97" s="17"/>
      <c r="C97" s="17">
        <v>153.6</v>
      </c>
      <c r="D97" s="17">
        <v>29.8</v>
      </c>
      <c r="E97" s="17">
        <v>142.4</v>
      </c>
      <c r="F97" s="17">
        <v>0.2</v>
      </c>
      <c r="G97" s="17">
        <v>172.3</v>
      </c>
      <c r="H97" s="17">
        <v>4.4000000000000004</v>
      </c>
      <c r="I97" s="17">
        <v>330.3</v>
      </c>
      <c r="J97" s="17">
        <v>364.5</v>
      </c>
      <c r="K97" s="17">
        <v>694.8</v>
      </c>
      <c r="L97" s="17"/>
    </row>
    <row r="98" spans="1:12">
      <c r="A98" s="17">
        <v>2009</v>
      </c>
      <c r="B98" s="17"/>
      <c r="C98" s="17">
        <v>124.3</v>
      </c>
      <c r="D98" s="17">
        <v>11.6</v>
      </c>
      <c r="E98" s="17">
        <v>102.6</v>
      </c>
      <c r="F98" s="17">
        <v>0.2</v>
      </c>
      <c r="G98" s="17">
        <v>114.3</v>
      </c>
      <c r="H98" s="17">
        <v>4.3</v>
      </c>
      <c r="I98" s="17">
        <v>242.9</v>
      </c>
      <c r="J98" s="17">
        <v>382.8</v>
      </c>
      <c r="K98" s="17">
        <v>625.70000000000005</v>
      </c>
      <c r="L98" s="17"/>
    </row>
    <row r="99" spans="1:12">
      <c r="A99" s="17">
        <v>2010</v>
      </c>
      <c r="B99" s="17"/>
      <c r="C99" s="17">
        <v>112.4</v>
      </c>
      <c r="D99" s="17">
        <v>14.2</v>
      </c>
      <c r="E99" s="17">
        <v>93.6</v>
      </c>
      <c r="F99" s="17">
        <v>0.2</v>
      </c>
      <c r="G99" s="17">
        <v>108</v>
      </c>
      <c r="H99" s="17">
        <v>5.4</v>
      </c>
      <c r="I99" s="17">
        <v>225.8</v>
      </c>
      <c r="J99" s="17">
        <v>415.3</v>
      </c>
      <c r="K99" s="17">
        <v>641.1</v>
      </c>
      <c r="L99" s="17"/>
    </row>
    <row r="100" spans="1:12">
      <c r="A100" s="17">
        <v>2011</v>
      </c>
      <c r="B100" s="17"/>
      <c r="C100" s="17">
        <v>111.3</v>
      </c>
      <c r="D100" s="17">
        <v>18.8</v>
      </c>
      <c r="E100" s="17">
        <v>101.4</v>
      </c>
      <c r="F100" s="17">
        <v>0.1</v>
      </c>
      <c r="G100" s="17">
        <v>120.4</v>
      </c>
      <c r="H100" s="17">
        <v>6.3</v>
      </c>
      <c r="I100" s="17">
        <v>238</v>
      </c>
      <c r="J100" s="17">
        <v>434.7</v>
      </c>
      <c r="K100" s="17">
        <v>672.7</v>
      </c>
      <c r="L100" s="17"/>
    </row>
    <row r="101" spans="1:12">
      <c r="A101" s="17">
        <v>2012</v>
      </c>
      <c r="B101" s="17"/>
      <c r="C101" s="17">
        <v>90.1</v>
      </c>
      <c r="D101" s="17">
        <v>16.8</v>
      </c>
      <c r="E101" s="17">
        <v>72.400000000000006</v>
      </c>
      <c r="F101" s="17" t="s">
        <v>265</v>
      </c>
      <c r="G101" s="17">
        <v>89.2</v>
      </c>
      <c r="H101" s="17">
        <v>5.9</v>
      </c>
      <c r="I101" s="17">
        <v>185.2</v>
      </c>
      <c r="J101" s="17">
        <v>448.4</v>
      </c>
      <c r="K101" s="17">
        <v>633.6</v>
      </c>
      <c r="L101" s="17"/>
    </row>
    <row r="102" spans="1:12">
      <c r="A102" s="17">
        <v>2013</v>
      </c>
      <c r="B102" s="17"/>
      <c r="C102" s="17">
        <v>114.6</v>
      </c>
      <c r="D102" s="17">
        <v>14.8</v>
      </c>
      <c r="E102" s="17">
        <v>82.3</v>
      </c>
      <c r="F102" s="17">
        <v>0.1</v>
      </c>
      <c r="G102" s="17">
        <v>97.1</v>
      </c>
      <c r="H102" s="17">
        <v>7.5</v>
      </c>
      <c r="I102" s="17">
        <v>219.2</v>
      </c>
      <c r="J102" s="17">
        <v>494.9</v>
      </c>
      <c r="K102" s="17">
        <v>714.1</v>
      </c>
      <c r="L102" s="17"/>
    </row>
    <row r="103" spans="1:12">
      <c r="A103" s="17">
        <v>2014</v>
      </c>
      <c r="B103" s="17"/>
      <c r="C103" s="17">
        <v>131.80000000000001</v>
      </c>
      <c r="D103" s="17">
        <v>13.2</v>
      </c>
      <c r="E103" s="17">
        <v>107</v>
      </c>
      <c r="F103" s="17">
        <v>0.1</v>
      </c>
      <c r="G103" s="17">
        <v>120.3</v>
      </c>
      <c r="H103" s="17">
        <v>7.4</v>
      </c>
      <c r="I103" s="17">
        <v>259.39999999999998</v>
      </c>
      <c r="J103" s="17">
        <v>505.3</v>
      </c>
      <c r="K103" s="17">
        <v>764.8</v>
      </c>
      <c r="L103" s="17"/>
    </row>
    <row r="104" spans="1:12">
      <c r="A104" s="17">
        <v>2015</v>
      </c>
      <c r="B104" s="17"/>
      <c r="C104" s="17">
        <v>97.5</v>
      </c>
      <c r="D104" s="17">
        <v>8.3000000000000007</v>
      </c>
      <c r="E104" s="17">
        <v>54.5</v>
      </c>
      <c r="F104" s="17" t="s">
        <v>265</v>
      </c>
      <c r="G104" s="17">
        <v>62.8</v>
      </c>
      <c r="H104" s="17">
        <v>5.4</v>
      </c>
      <c r="I104" s="17">
        <v>165.8</v>
      </c>
      <c r="J104" s="17">
        <v>506.5</v>
      </c>
      <c r="K104" s="17">
        <v>672.3</v>
      </c>
      <c r="L104" s="17"/>
    </row>
    <row r="105" spans="1:12">
      <c r="A105" s="17">
        <v>2016</v>
      </c>
      <c r="B105" s="17"/>
      <c r="C105" s="17">
        <v>88.6</v>
      </c>
      <c r="D105" s="17">
        <v>6.4</v>
      </c>
      <c r="E105" s="17">
        <v>50.4</v>
      </c>
      <c r="F105" s="17">
        <v>0.6</v>
      </c>
      <c r="G105" s="17">
        <v>57.4</v>
      </c>
      <c r="H105" s="17">
        <v>3.7</v>
      </c>
      <c r="I105" s="17">
        <v>149.80000000000001</v>
      </c>
      <c r="J105" s="17">
        <v>529.6</v>
      </c>
      <c r="K105" s="17">
        <v>679.4</v>
      </c>
      <c r="L105" s="17"/>
    </row>
    <row r="106" spans="1:12">
      <c r="A106" s="17">
        <v>2017</v>
      </c>
      <c r="B106" s="17"/>
      <c r="C106" s="17">
        <v>99.4</v>
      </c>
      <c r="D106" s="17">
        <v>6.6</v>
      </c>
      <c r="E106" s="17">
        <v>64</v>
      </c>
      <c r="F106" s="17" t="s">
        <v>265</v>
      </c>
      <c r="G106" s="17">
        <v>70.599999999999994</v>
      </c>
      <c r="H106" s="17">
        <v>3.9</v>
      </c>
      <c r="I106" s="17">
        <v>173.9</v>
      </c>
      <c r="J106" s="17">
        <v>547.6</v>
      </c>
      <c r="K106" s="17">
        <v>721.4</v>
      </c>
      <c r="L106" s="17"/>
    </row>
    <row r="107" spans="1:12">
      <c r="A107" s="17">
        <v>2018</v>
      </c>
      <c r="B107" s="17"/>
      <c r="C107" s="17">
        <v>109.4</v>
      </c>
      <c r="D107" s="17">
        <v>12.4</v>
      </c>
      <c r="E107" s="17">
        <v>78.7</v>
      </c>
      <c r="F107" s="17" t="s">
        <v>265</v>
      </c>
      <c r="G107" s="17">
        <v>91.2</v>
      </c>
      <c r="H107" s="17">
        <v>7.1</v>
      </c>
      <c r="I107" s="17">
        <v>207.7</v>
      </c>
      <c r="J107" s="17">
        <v>581.79999999999995</v>
      </c>
      <c r="K107" s="17">
        <v>789.5</v>
      </c>
      <c r="L107" s="17"/>
    </row>
    <row r="108" spans="1:12">
      <c r="A108" s="17">
        <v>2019</v>
      </c>
      <c r="B108" s="17"/>
      <c r="C108" s="17">
        <v>108</v>
      </c>
      <c r="D108" s="17">
        <v>9.6999999999999993</v>
      </c>
      <c r="E108" s="17">
        <v>90.8</v>
      </c>
      <c r="F108" s="17" t="s">
        <v>265</v>
      </c>
      <c r="G108" s="17">
        <v>100.5</v>
      </c>
      <c r="H108" s="17">
        <v>5.9</v>
      </c>
      <c r="I108" s="17">
        <v>214.4</v>
      </c>
      <c r="J108" s="17">
        <v>584.29999999999995</v>
      </c>
      <c r="K108" s="17">
        <v>798.6</v>
      </c>
      <c r="L108" s="17"/>
    </row>
    <row r="109" spans="1:12">
      <c r="A109" s="17">
        <v>2020</v>
      </c>
      <c r="B109" s="17"/>
      <c r="C109" s="17">
        <v>93.9</v>
      </c>
      <c r="D109" s="17">
        <v>6.6</v>
      </c>
      <c r="E109" s="17">
        <v>62.5</v>
      </c>
      <c r="F109" s="17">
        <v>0.1</v>
      </c>
      <c r="G109" s="17">
        <v>69.2</v>
      </c>
      <c r="H109" s="17">
        <v>3.7</v>
      </c>
      <c r="I109" s="17">
        <v>166.8</v>
      </c>
      <c r="J109" s="17">
        <v>595.5</v>
      </c>
      <c r="K109" s="17">
        <v>762.4</v>
      </c>
      <c r="L109" s="17"/>
    </row>
    <row r="110" spans="1:12">
      <c r="A110" s="22">
        <v>2021</v>
      </c>
      <c r="B110" s="22"/>
      <c r="C110" s="22">
        <v>121.4</v>
      </c>
      <c r="D110" s="22">
        <v>10.3</v>
      </c>
      <c r="E110" s="22">
        <v>92.1</v>
      </c>
      <c r="F110" s="22">
        <v>0.2</v>
      </c>
      <c r="G110" s="22">
        <v>102.6</v>
      </c>
      <c r="H110" s="22">
        <v>3.6</v>
      </c>
      <c r="I110" s="22">
        <v>227.6</v>
      </c>
      <c r="J110" s="22">
        <v>616.5</v>
      </c>
      <c r="K110" s="22">
        <v>844.1</v>
      </c>
      <c r="L110" s="24"/>
    </row>
  </sheetData>
  <mergeCells count="10">
    <mergeCell ref="B58:L58"/>
    <mergeCell ref="A2:A5"/>
    <mergeCell ref="B2:I2"/>
    <mergeCell ref="J2:J4"/>
    <mergeCell ref="K2:L4"/>
    <mergeCell ref="B3:B4"/>
    <mergeCell ref="C3:C4"/>
    <mergeCell ref="D3:G3"/>
    <mergeCell ref="I3:I4"/>
    <mergeCell ref="B5:L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095A5-F8B4-45DA-BD97-A138437E12E2}">
  <dimension ref="A1:K110"/>
  <sheetViews>
    <sheetView workbookViewId="0">
      <selection sqref="A1:K110"/>
    </sheetView>
  </sheetViews>
  <sheetFormatPr defaultRowHeight="15"/>
  <sheetData>
    <row r="1" spans="1:11" ht="21">
      <c r="A1" s="27" t="s">
        <v>280</v>
      </c>
    </row>
    <row r="2" spans="1:11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14"/>
      <c r="J2" s="115" t="s">
        <v>245</v>
      </c>
      <c r="K2" s="115" t="s">
        <v>246</v>
      </c>
    </row>
    <row r="3" spans="1:11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14" t="s">
        <v>250</v>
      </c>
      <c r="I3" s="115" t="s">
        <v>251</v>
      </c>
      <c r="J3" s="104"/>
      <c r="K3" s="104"/>
    </row>
    <row r="4" spans="1:11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14" t="s">
        <v>254</v>
      </c>
      <c r="I4" s="105"/>
      <c r="J4" s="105"/>
      <c r="K4" s="105"/>
    </row>
    <row r="5" spans="1:11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2"/>
    </row>
    <row r="6" spans="1:11">
      <c r="A6" s="16">
        <v>1970</v>
      </c>
      <c r="B6" s="16">
        <v>1.56</v>
      </c>
      <c r="C6" s="16">
        <v>0.99</v>
      </c>
      <c r="D6" s="16">
        <v>1.28</v>
      </c>
      <c r="E6" s="16">
        <v>2.0299999999999998</v>
      </c>
      <c r="F6" s="16">
        <v>1.65</v>
      </c>
      <c r="G6" s="16">
        <v>1.61</v>
      </c>
      <c r="H6" s="16">
        <v>0.61</v>
      </c>
      <c r="I6" s="16">
        <v>1.37</v>
      </c>
      <c r="J6" s="16">
        <v>7.8</v>
      </c>
      <c r="K6" s="16">
        <v>2.5099999999999998</v>
      </c>
    </row>
    <row r="7" spans="1:11">
      <c r="A7" s="17">
        <v>1971</v>
      </c>
      <c r="B7" s="17">
        <v>2.02</v>
      </c>
      <c r="C7" s="17">
        <v>1.07</v>
      </c>
      <c r="D7" s="17">
        <v>1.36</v>
      </c>
      <c r="E7" s="17">
        <v>2</v>
      </c>
      <c r="F7" s="17">
        <v>1.63</v>
      </c>
      <c r="G7" s="17">
        <v>1.66</v>
      </c>
      <c r="H7" s="17">
        <v>0.64</v>
      </c>
      <c r="I7" s="17">
        <v>1.42</v>
      </c>
      <c r="J7" s="17">
        <v>7.82</v>
      </c>
      <c r="K7" s="17">
        <v>2.67</v>
      </c>
    </row>
    <row r="8" spans="1:11">
      <c r="A8" s="17">
        <v>1972</v>
      </c>
      <c r="B8" s="17">
        <v>2.2400000000000002</v>
      </c>
      <c r="C8" s="17">
        <v>1.1000000000000001</v>
      </c>
      <c r="D8" s="17">
        <v>1.36</v>
      </c>
      <c r="E8" s="17">
        <v>2.02</v>
      </c>
      <c r="F8" s="17">
        <v>1.63</v>
      </c>
      <c r="G8" s="17">
        <v>1.66</v>
      </c>
      <c r="H8" s="17">
        <v>0.64</v>
      </c>
      <c r="I8" s="17">
        <v>1.41</v>
      </c>
      <c r="J8" s="17">
        <v>8.02</v>
      </c>
      <c r="K8" s="17">
        <v>2.68</v>
      </c>
    </row>
    <row r="9" spans="1:11">
      <c r="A9" s="17">
        <v>1973</v>
      </c>
      <c r="B9" s="17">
        <v>1.4</v>
      </c>
      <c r="C9" s="17">
        <v>1.1200000000000001</v>
      </c>
      <c r="D9" s="17">
        <v>1.58</v>
      </c>
      <c r="E9" s="17">
        <v>3.58</v>
      </c>
      <c r="F9" s="17">
        <v>1.92</v>
      </c>
      <c r="G9" s="17">
        <v>2.52</v>
      </c>
      <c r="H9" s="17">
        <v>0.74</v>
      </c>
      <c r="I9" s="17">
        <v>1.86</v>
      </c>
      <c r="J9" s="17">
        <v>8.06</v>
      </c>
      <c r="K9" s="17">
        <v>3.27</v>
      </c>
    </row>
    <row r="10" spans="1:11">
      <c r="A10" s="17">
        <v>1974</v>
      </c>
      <c r="B10" s="17">
        <v>2.6</v>
      </c>
      <c r="C10" s="17">
        <v>1.19</v>
      </c>
      <c r="D10" s="17">
        <v>2.5099999999999998</v>
      </c>
      <c r="E10" s="17">
        <v>3.56</v>
      </c>
      <c r="F10" s="17">
        <v>2.67</v>
      </c>
      <c r="G10" s="17">
        <v>3.01</v>
      </c>
      <c r="H10" s="17">
        <v>1.1399999999999999</v>
      </c>
      <c r="I10" s="17">
        <v>2.1</v>
      </c>
      <c r="J10" s="17">
        <v>8.48</v>
      </c>
      <c r="K10" s="17">
        <v>3.58</v>
      </c>
    </row>
    <row r="11" spans="1:11">
      <c r="A11" s="17">
        <v>1975</v>
      </c>
      <c r="B11" s="17">
        <v>3.09</v>
      </c>
      <c r="C11" s="17">
        <v>1.51</v>
      </c>
      <c r="D11" s="17">
        <v>2.5499999999999998</v>
      </c>
      <c r="E11" s="17">
        <v>3.51</v>
      </c>
      <c r="F11" s="17">
        <v>2.69</v>
      </c>
      <c r="G11" s="17">
        <v>3.02</v>
      </c>
      <c r="H11" s="17">
        <v>1.2</v>
      </c>
      <c r="I11" s="17">
        <v>2.25</v>
      </c>
      <c r="J11" s="17">
        <v>9.18</v>
      </c>
      <c r="K11" s="17">
        <v>3.94</v>
      </c>
    </row>
    <row r="12" spans="1:11">
      <c r="A12" s="17">
        <v>1976</v>
      </c>
      <c r="B12" s="17">
        <v>3.64</v>
      </c>
      <c r="C12" s="17">
        <v>1.79</v>
      </c>
      <c r="D12" s="17">
        <v>2.8</v>
      </c>
      <c r="E12" s="17">
        <v>4.13</v>
      </c>
      <c r="F12" s="17">
        <v>2.99</v>
      </c>
      <c r="G12" s="17">
        <v>3.53</v>
      </c>
      <c r="H12" s="17">
        <v>1.28</v>
      </c>
      <c r="I12" s="17">
        <v>2.62</v>
      </c>
      <c r="J12" s="17">
        <v>9.74</v>
      </c>
      <c r="K12" s="17">
        <v>4.5</v>
      </c>
    </row>
    <row r="13" spans="1:11">
      <c r="A13" s="17">
        <v>1977</v>
      </c>
      <c r="B13" s="17">
        <v>1.63</v>
      </c>
      <c r="C13" s="17">
        <v>2.11</v>
      </c>
      <c r="D13" s="17">
        <v>3.2</v>
      </c>
      <c r="E13" s="17">
        <v>4.72</v>
      </c>
      <c r="F13" s="17">
        <v>3.4</v>
      </c>
      <c r="G13" s="17">
        <v>4.1500000000000004</v>
      </c>
      <c r="H13" s="17">
        <v>1.45</v>
      </c>
      <c r="I13" s="17">
        <v>2.89</v>
      </c>
      <c r="J13" s="17">
        <v>10.46</v>
      </c>
      <c r="K13" s="17">
        <v>5.07</v>
      </c>
    </row>
    <row r="14" spans="1:11">
      <c r="A14" s="17">
        <v>1978</v>
      </c>
      <c r="B14" s="17">
        <v>1.77</v>
      </c>
      <c r="C14" s="17">
        <v>2.33</v>
      </c>
      <c r="D14" s="17">
        <v>3.38</v>
      </c>
      <c r="E14" s="17">
        <v>4.6100000000000003</v>
      </c>
      <c r="F14" s="17">
        <v>3.61</v>
      </c>
      <c r="G14" s="17">
        <v>4.1900000000000004</v>
      </c>
      <c r="H14" s="17">
        <v>1.53</v>
      </c>
      <c r="I14" s="17">
        <v>2.99</v>
      </c>
      <c r="J14" s="17">
        <v>11.03</v>
      </c>
      <c r="K14" s="17">
        <v>5.23</v>
      </c>
    </row>
    <row r="15" spans="1:11">
      <c r="A15" s="17">
        <v>1979</v>
      </c>
      <c r="B15" s="17">
        <v>1.81</v>
      </c>
      <c r="C15" s="17">
        <v>2.88</v>
      </c>
      <c r="D15" s="17">
        <v>4.83</v>
      </c>
      <c r="E15" s="17">
        <v>6.22</v>
      </c>
      <c r="F15" s="17"/>
      <c r="G15" s="17">
        <v>5.16</v>
      </c>
      <c r="H15" s="17">
        <v>2.2000000000000002</v>
      </c>
      <c r="I15" s="17">
        <v>4</v>
      </c>
      <c r="J15" s="17">
        <v>11.5</v>
      </c>
      <c r="K15" s="17">
        <v>5.95</v>
      </c>
    </row>
    <row r="16" spans="1:11">
      <c r="A16" s="17">
        <v>1980</v>
      </c>
      <c r="B16" s="17">
        <v>1.96</v>
      </c>
      <c r="C16" s="17">
        <v>3.66</v>
      </c>
      <c r="D16" s="17">
        <v>6.92</v>
      </c>
      <c r="E16" s="17">
        <v>7.48</v>
      </c>
      <c r="F16" s="17">
        <v>7.39</v>
      </c>
      <c r="G16" s="17">
        <v>7.05</v>
      </c>
      <c r="H16" s="17">
        <v>3.06</v>
      </c>
      <c r="I16" s="17">
        <v>5.12</v>
      </c>
      <c r="J16" s="17">
        <v>13.14</v>
      </c>
      <c r="K16" s="17">
        <v>7.51</v>
      </c>
    </row>
    <row r="17" spans="1:11">
      <c r="A17" s="17">
        <v>1981</v>
      </c>
      <c r="B17" s="17">
        <v>1.17</v>
      </c>
      <c r="C17" s="17">
        <v>4.0999999999999996</v>
      </c>
      <c r="D17" s="17">
        <v>8.3000000000000007</v>
      </c>
      <c r="E17" s="17">
        <v>7.54</v>
      </c>
      <c r="F17" s="17">
        <v>9.0399999999999991</v>
      </c>
      <c r="G17" s="17">
        <v>8.09</v>
      </c>
      <c r="H17" s="17">
        <v>3.77</v>
      </c>
      <c r="I17" s="17">
        <v>5.89</v>
      </c>
      <c r="J17" s="17">
        <v>15.12</v>
      </c>
      <c r="K17" s="17">
        <v>8.8800000000000008</v>
      </c>
    </row>
    <row r="18" spans="1:11">
      <c r="A18" s="17">
        <v>1982</v>
      </c>
      <c r="B18" s="17">
        <v>2.78</v>
      </c>
      <c r="C18" s="17">
        <v>4.5</v>
      </c>
      <c r="D18" s="17">
        <v>8.07</v>
      </c>
      <c r="E18" s="17">
        <v>7.91</v>
      </c>
      <c r="F18" s="17">
        <v>9.0399999999999991</v>
      </c>
      <c r="G18" s="17">
        <v>8.0500000000000007</v>
      </c>
      <c r="H18" s="17">
        <v>3.66</v>
      </c>
      <c r="I18" s="17">
        <v>5.72</v>
      </c>
      <c r="J18" s="17">
        <v>16.510000000000002</v>
      </c>
      <c r="K18" s="17">
        <v>9.42</v>
      </c>
    </row>
    <row r="19" spans="1:11">
      <c r="A19" s="17">
        <v>1983</v>
      </c>
      <c r="B19" s="17">
        <v>2.17</v>
      </c>
      <c r="C19" s="17">
        <v>5.33</v>
      </c>
      <c r="D19" s="17">
        <v>7.8</v>
      </c>
      <c r="E19" s="17">
        <v>7.92</v>
      </c>
      <c r="F19" s="17">
        <v>7.7</v>
      </c>
      <c r="G19" s="17">
        <v>7.83</v>
      </c>
      <c r="H19" s="17">
        <v>3.54</v>
      </c>
      <c r="I19" s="17">
        <v>6.18</v>
      </c>
      <c r="J19" s="17">
        <v>17.91</v>
      </c>
      <c r="K19" s="17">
        <v>10.14</v>
      </c>
    </row>
    <row r="20" spans="1:11">
      <c r="A20" s="17">
        <v>1984</v>
      </c>
      <c r="B20" s="17">
        <v>2.73</v>
      </c>
      <c r="C20" s="17">
        <v>6.08</v>
      </c>
      <c r="D20" s="17">
        <v>7.67</v>
      </c>
      <c r="E20" s="17">
        <v>8.2200000000000006</v>
      </c>
      <c r="F20" s="17">
        <v>7.93</v>
      </c>
      <c r="G20" s="17">
        <v>7.71</v>
      </c>
      <c r="H20" s="17">
        <v>3.6</v>
      </c>
      <c r="I20" s="17">
        <v>6.53</v>
      </c>
      <c r="J20" s="17">
        <v>17.760000000000002</v>
      </c>
      <c r="K20" s="17">
        <v>10.46</v>
      </c>
    </row>
    <row r="21" spans="1:11">
      <c r="A21" s="17">
        <v>1985</v>
      </c>
      <c r="B21" s="17">
        <v>1.74</v>
      </c>
      <c r="C21" s="17">
        <v>5.26</v>
      </c>
      <c r="D21" s="17">
        <v>7.48</v>
      </c>
      <c r="E21" s="17">
        <v>8.4600000000000009</v>
      </c>
      <c r="F21" s="17">
        <v>7.85</v>
      </c>
      <c r="G21" s="17">
        <v>7.57</v>
      </c>
      <c r="H21" s="17">
        <v>3.46</v>
      </c>
      <c r="I21" s="17">
        <v>6</v>
      </c>
      <c r="J21" s="17">
        <v>18.02</v>
      </c>
      <c r="K21" s="17">
        <v>10.14</v>
      </c>
    </row>
    <row r="22" spans="1:11">
      <c r="A22" s="17">
        <v>1986</v>
      </c>
      <c r="B22" s="17">
        <v>1.53</v>
      </c>
      <c r="C22" s="17">
        <v>5.08</v>
      </c>
      <c r="D22" s="17">
        <v>4.84</v>
      </c>
      <c r="E22" s="17">
        <v>6.13</v>
      </c>
      <c r="F22" s="17">
        <v>6.32</v>
      </c>
      <c r="G22" s="17">
        <v>5.19</v>
      </c>
      <c r="H22" s="17">
        <v>2.78</v>
      </c>
      <c r="I22" s="17">
        <v>4.9800000000000004</v>
      </c>
      <c r="J22" s="17">
        <v>18.2</v>
      </c>
      <c r="K22" s="17">
        <v>9.4700000000000006</v>
      </c>
    </row>
    <row r="23" spans="1:11">
      <c r="A23" s="17">
        <v>1987</v>
      </c>
      <c r="B23" s="17">
        <v>1.45</v>
      </c>
      <c r="C23" s="17">
        <v>5.22</v>
      </c>
      <c r="D23" s="17">
        <v>5.34</v>
      </c>
      <c r="E23" s="17">
        <v>5.13</v>
      </c>
      <c r="F23" s="17">
        <v>6.47</v>
      </c>
      <c r="G23" s="17">
        <v>5.28</v>
      </c>
      <c r="H23" s="17">
        <v>2.65</v>
      </c>
      <c r="I23" s="17">
        <v>5.12</v>
      </c>
      <c r="J23" s="17">
        <v>18.440000000000001</v>
      </c>
      <c r="K23" s="17">
        <v>9.84</v>
      </c>
    </row>
    <row r="24" spans="1:11">
      <c r="A24" s="17">
        <v>1988</v>
      </c>
      <c r="B24" s="17">
        <v>1.1499999999999999</v>
      </c>
      <c r="C24" s="17">
        <v>4.88</v>
      </c>
      <c r="D24" s="17">
        <v>4.66</v>
      </c>
      <c r="E24" s="17">
        <v>5.24</v>
      </c>
      <c r="F24" s="17">
        <v>6.35</v>
      </c>
      <c r="G24" s="17">
        <v>4.8600000000000003</v>
      </c>
      <c r="H24" s="17">
        <v>2.67</v>
      </c>
      <c r="I24" s="17">
        <v>4.74</v>
      </c>
      <c r="J24" s="17">
        <v>18.260000000000002</v>
      </c>
      <c r="K24" s="17">
        <v>9.48</v>
      </c>
    </row>
    <row r="25" spans="1:11">
      <c r="A25" s="17">
        <v>1989</v>
      </c>
      <c r="B25" s="17">
        <v>1.1299999999999999</v>
      </c>
      <c r="C25" s="17">
        <v>4.46</v>
      </c>
      <c r="D25" s="17">
        <v>5.55</v>
      </c>
      <c r="E25" s="17">
        <v>7.32</v>
      </c>
      <c r="F25" s="17">
        <v>6.91</v>
      </c>
      <c r="G25" s="17">
        <v>6.15</v>
      </c>
      <c r="H25" s="17">
        <v>2.95</v>
      </c>
      <c r="I25" s="17">
        <v>5.12</v>
      </c>
      <c r="J25" s="17">
        <v>18.010000000000002</v>
      </c>
      <c r="K25" s="17">
        <v>9.4499999999999993</v>
      </c>
    </row>
    <row r="26" spans="1:11">
      <c r="A26" s="17">
        <v>1990</v>
      </c>
      <c r="B26" s="17">
        <v>1.1000000000000001</v>
      </c>
      <c r="C26" s="17">
        <v>4.55</v>
      </c>
      <c r="D26" s="17">
        <v>6.87</v>
      </c>
      <c r="E26" s="17">
        <v>7.98</v>
      </c>
      <c r="F26" s="17">
        <v>8.2799999999999994</v>
      </c>
      <c r="G26" s="17">
        <v>7.21</v>
      </c>
      <c r="H26" s="17">
        <v>3.56</v>
      </c>
      <c r="I26" s="17">
        <v>5.63</v>
      </c>
      <c r="J26" s="17">
        <v>18.329999999999998</v>
      </c>
      <c r="K26" s="17">
        <v>10.09</v>
      </c>
    </row>
    <row r="27" spans="1:11">
      <c r="A27" s="17">
        <v>1991</v>
      </c>
      <c r="B27" s="17">
        <v>1.45</v>
      </c>
      <c r="C27" s="17">
        <v>4.6100000000000003</v>
      </c>
      <c r="D27" s="17">
        <v>6.38</v>
      </c>
      <c r="E27" s="17">
        <v>7.09</v>
      </c>
      <c r="F27" s="17">
        <v>7.52</v>
      </c>
      <c r="G27" s="17">
        <v>6.68</v>
      </c>
      <c r="H27" s="17">
        <v>3.41</v>
      </c>
      <c r="I27" s="17">
        <v>5.42</v>
      </c>
      <c r="J27" s="17">
        <v>18.21</v>
      </c>
      <c r="K27" s="17">
        <v>9.75</v>
      </c>
    </row>
    <row r="28" spans="1:11">
      <c r="A28" s="17">
        <v>1992</v>
      </c>
      <c r="B28" s="17">
        <v>1.1100000000000001</v>
      </c>
      <c r="C28" s="17">
        <v>4.78</v>
      </c>
      <c r="D28" s="17">
        <v>5.21</v>
      </c>
      <c r="E28" s="17">
        <v>7.01</v>
      </c>
      <c r="F28" s="17">
        <v>7.13</v>
      </c>
      <c r="G28" s="17">
        <v>6.16</v>
      </c>
      <c r="H28" s="17">
        <v>3.12</v>
      </c>
      <c r="I28" s="17">
        <v>5.24</v>
      </c>
      <c r="J28" s="17">
        <v>18.55</v>
      </c>
      <c r="K28" s="17">
        <v>9.94</v>
      </c>
    </row>
    <row r="29" spans="1:11">
      <c r="A29" s="17">
        <v>1993</v>
      </c>
      <c r="B29" s="17">
        <v>0.92</v>
      </c>
      <c r="C29" s="17">
        <v>4.93</v>
      </c>
      <c r="D29" s="17">
        <v>6.05</v>
      </c>
      <c r="E29" s="17">
        <v>6.26</v>
      </c>
      <c r="F29" s="17">
        <v>6.28</v>
      </c>
      <c r="G29" s="17">
        <v>6.14</v>
      </c>
      <c r="H29" s="17">
        <v>3.05</v>
      </c>
      <c r="I29" s="17">
        <v>5.26</v>
      </c>
      <c r="J29" s="17">
        <v>18.5</v>
      </c>
      <c r="K29" s="17">
        <v>10.02</v>
      </c>
    </row>
    <row r="30" spans="1:11">
      <c r="A30" s="17">
        <v>1994</v>
      </c>
      <c r="B30" s="17">
        <v>0.92</v>
      </c>
      <c r="C30" s="17">
        <v>4.9000000000000004</v>
      </c>
      <c r="D30" s="17">
        <v>6.12</v>
      </c>
      <c r="E30" s="17">
        <v>6.75</v>
      </c>
      <c r="F30" s="17">
        <v>6</v>
      </c>
      <c r="G30" s="17">
        <v>6.37</v>
      </c>
      <c r="H30" s="17">
        <v>2.96</v>
      </c>
      <c r="I30" s="17">
        <v>5.31</v>
      </c>
      <c r="J30" s="17">
        <v>18.670000000000002</v>
      </c>
      <c r="K30" s="17">
        <v>10.29</v>
      </c>
    </row>
    <row r="31" spans="1:11">
      <c r="A31" s="17">
        <v>1995</v>
      </c>
      <c r="B31" s="17">
        <v>1.1200000000000001</v>
      </c>
      <c r="C31" s="17">
        <v>4.4400000000000004</v>
      </c>
      <c r="D31" s="17">
        <v>6.13</v>
      </c>
      <c r="E31" s="17">
        <v>6.52</v>
      </c>
      <c r="F31" s="17">
        <v>4.97</v>
      </c>
      <c r="G31" s="17">
        <v>6.29</v>
      </c>
      <c r="H31" s="17">
        <v>2.9</v>
      </c>
      <c r="I31" s="17">
        <v>5.04</v>
      </c>
      <c r="J31" s="17">
        <v>18.25</v>
      </c>
      <c r="K31" s="17">
        <v>9.94</v>
      </c>
    </row>
    <row r="32" spans="1:11">
      <c r="A32" s="17">
        <v>1996</v>
      </c>
      <c r="B32" s="17">
        <v>1.05</v>
      </c>
      <c r="C32" s="17">
        <v>4.32</v>
      </c>
      <c r="D32" s="17">
        <v>7.01</v>
      </c>
      <c r="E32" s="17">
        <v>8.69</v>
      </c>
      <c r="F32" s="17">
        <v>6</v>
      </c>
      <c r="G32" s="17">
        <v>7.72</v>
      </c>
      <c r="H32" s="17">
        <v>3.32</v>
      </c>
      <c r="I32" s="17">
        <v>5.54</v>
      </c>
      <c r="J32" s="17">
        <v>18.149999999999999</v>
      </c>
      <c r="K32" s="17">
        <v>10.01</v>
      </c>
    </row>
    <row r="33" spans="1:11">
      <c r="A33" s="17">
        <v>1997</v>
      </c>
      <c r="B33" s="17">
        <v>1.21</v>
      </c>
      <c r="C33" s="17">
        <v>4.75</v>
      </c>
      <c r="D33" s="17">
        <v>6.9</v>
      </c>
      <c r="E33" s="17">
        <v>9.16</v>
      </c>
      <c r="F33" s="17">
        <v>5.62</v>
      </c>
      <c r="G33" s="17">
        <v>8.2899999999999991</v>
      </c>
      <c r="H33" s="17">
        <v>3.31</v>
      </c>
      <c r="I33" s="17">
        <v>6.2</v>
      </c>
      <c r="J33" s="17">
        <v>18.39</v>
      </c>
      <c r="K33" s="17">
        <v>10.46</v>
      </c>
    </row>
    <row r="34" spans="1:11">
      <c r="A34" s="17">
        <v>1998</v>
      </c>
      <c r="B34" s="17">
        <v>1.24</v>
      </c>
      <c r="C34" s="17">
        <v>4.97</v>
      </c>
      <c r="D34" s="17">
        <v>5.8</v>
      </c>
      <c r="E34" s="17">
        <v>6.75</v>
      </c>
      <c r="F34" s="17">
        <v>4.3099999999999996</v>
      </c>
      <c r="G34" s="17">
        <v>6.33</v>
      </c>
      <c r="H34" s="17">
        <v>2.87</v>
      </c>
      <c r="I34" s="17">
        <v>5.44</v>
      </c>
      <c r="J34" s="17">
        <v>19.010000000000002</v>
      </c>
      <c r="K34" s="17">
        <v>10.59</v>
      </c>
    </row>
    <row r="35" spans="1:11">
      <c r="A35" s="17">
        <v>1999</v>
      </c>
      <c r="B35" s="17">
        <v>1.19</v>
      </c>
      <c r="C35" s="17">
        <v>5.09</v>
      </c>
      <c r="D35" s="17">
        <v>6.24</v>
      </c>
      <c r="E35" s="17">
        <v>7.14</v>
      </c>
      <c r="F35" s="17">
        <v>4.88</v>
      </c>
      <c r="G35" s="17">
        <v>6.81</v>
      </c>
      <c r="H35" s="17">
        <v>2.94</v>
      </c>
      <c r="I35" s="17">
        <v>5.73</v>
      </c>
      <c r="J35" s="17">
        <v>19.04</v>
      </c>
      <c r="K35" s="17">
        <v>10.54</v>
      </c>
    </row>
    <row r="36" spans="1:11">
      <c r="A36" s="17">
        <v>2000</v>
      </c>
      <c r="B36" s="17">
        <v>1.17</v>
      </c>
      <c r="C36" s="17">
        <v>6.15</v>
      </c>
      <c r="D36" s="17">
        <v>9.0299999999999994</v>
      </c>
      <c r="E36" s="17">
        <v>10.18</v>
      </c>
      <c r="F36" s="17">
        <v>9.18</v>
      </c>
      <c r="G36" s="17">
        <v>9.8000000000000007</v>
      </c>
      <c r="H36" s="17">
        <v>4.41</v>
      </c>
      <c r="I36" s="17">
        <v>7.74</v>
      </c>
      <c r="J36" s="17">
        <v>18.86</v>
      </c>
      <c r="K36" s="17">
        <v>11.59</v>
      </c>
    </row>
    <row r="37" spans="1:11">
      <c r="A37" s="17">
        <v>2001</v>
      </c>
      <c r="B37" s="17">
        <v>1.35</v>
      </c>
      <c r="C37" s="17">
        <v>7.46</v>
      </c>
      <c r="D37" s="17">
        <v>8.81</v>
      </c>
      <c r="E37" s="17">
        <v>10.78</v>
      </c>
      <c r="F37" s="17">
        <v>9.19</v>
      </c>
      <c r="G37" s="17">
        <v>10.24</v>
      </c>
      <c r="H37" s="17">
        <v>4.22</v>
      </c>
      <c r="I37" s="17">
        <v>8.67</v>
      </c>
      <c r="J37" s="17">
        <v>18.97</v>
      </c>
      <c r="K37" s="17">
        <v>12.29</v>
      </c>
    </row>
    <row r="38" spans="1:11">
      <c r="A38" s="17">
        <v>2002</v>
      </c>
      <c r="B38" s="17">
        <v>0.33</v>
      </c>
      <c r="C38" s="17">
        <v>5.12</v>
      </c>
      <c r="D38" s="17">
        <v>7.87</v>
      </c>
      <c r="E38" s="17">
        <v>8.8800000000000008</v>
      </c>
      <c r="F38" s="17">
        <v>8.44</v>
      </c>
      <c r="G38" s="17">
        <v>8.61</v>
      </c>
      <c r="H38" s="17">
        <v>3.82</v>
      </c>
      <c r="I38" s="17">
        <v>6.53</v>
      </c>
      <c r="J38" s="17">
        <v>18.72</v>
      </c>
      <c r="K38" s="17">
        <v>10.99</v>
      </c>
    </row>
    <row r="39" spans="1:11">
      <c r="A39" s="17">
        <v>2003</v>
      </c>
      <c r="B39" s="17">
        <v>1.23</v>
      </c>
      <c r="C39" s="17">
        <v>7.19</v>
      </c>
      <c r="D39" s="17">
        <v>9.31</v>
      </c>
      <c r="E39" s="17">
        <v>11.01</v>
      </c>
      <c r="F39" s="17">
        <v>9.99</v>
      </c>
      <c r="G39" s="17">
        <v>10.5</v>
      </c>
      <c r="H39" s="17">
        <v>4.59</v>
      </c>
      <c r="I39" s="17">
        <v>8.51</v>
      </c>
      <c r="J39" s="17">
        <v>19.02</v>
      </c>
      <c r="K39" s="17">
        <v>12.27</v>
      </c>
    </row>
    <row r="40" spans="1:11">
      <c r="A40" s="17">
        <v>2004</v>
      </c>
      <c r="B40" s="17">
        <v>1.23</v>
      </c>
      <c r="C40" s="17">
        <v>8.84</v>
      </c>
      <c r="D40" s="17">
        <v>11.04</v>
      </c>
      <c r="E40" s="17">
        <v>12.3</v>
      </c>
      <c r="F40" s="17">
        <v>11.1</v>
      </c>
      <c r="G40" s="17">
        <v>11.88</v>
      </c>
      <c r="H40" s="17">
        <v>5.21</v>
      </c>
      <c r="I40" s="17">
        <v>10.029999999999999</v>
      </c>
      <c r="J40" s="17">
        <v>19.91</v>
      </c>
      <c r="K40" s="17">
        <v>13.56</v>
      </c>
    </row>
    <row r="41" spans="1:11">
      <c r="A41" s="17">
        <v>2005</v>
      </c>
      <c r="B41" s="17">
        <v>1.51</v>
      </c>
      <c r="C41" s="17">
        <v>11</v>
      </c>
      <c r="D41" s="17">
        <v>15.16</v>
      </c>
      <c r="E41" s="17">
        <v>14.64</v>
      </c>
      <c r="F41" s="17">
        <v>15.34</v>
      </c>
      <c r="G41" s="17">
        <v>14.78</v>
      </c>
      <c r="H41" s="17">
        <v>6.91</v>
      </c>
      <c r="I41" s="17">
        <v>12.54</v>
      </c>
      <c r="J41" s="17">
        <v>20.49</v>
      </c>
      <c r="K41" s="17">
        <v>15.55</v>
      </c>
    </row>
    <row r="42" spans="1:11">
      <c r="A42" s="17">
        <v>2006</v>
      </c>
      <c r="B42" s="17">
        <v>1.73</v>
      </c>
      <c r="C42" s="17">
        <v>10.34</v>
      </c>
      <c r="D42" s="17">
        <v>17.37</v>
      </c>
      <c r="E42" s="17">
        <v>16.13</v>
      </c>
      <c r="F42" s="17">
        <v>19.5</v>
      </c>
      <c r="G42" s="17">
        <v>16.55</v>
      </c>
      <c r="H42" s="17">
        <v>7.96</v>
      </c>
      <c r="I42" s="17">
        <v>12.97</v>
      </c>
      <c r="J42" s="17">
        <v>20.91</v>
      </c>
      <c r="K42" s="17">
        <v>16.28</v>
      </c>
    </row>
    <row r="43" spans="1:11">
      <c r="A43" s="17">
        <v>2007</v>
      </c>
      <c r="B43" s="17">
        <v>1.91</v>
      </c>
      <c r="C43" s="17">
        <v>8.73</v>
      </c>
      <c r="D43" s="17">
        <v>19.47</v>
      </c>
      <c r="E43" s="17">
        <v>17.88</v>
      </c>
      <c r="F43" s="17">
        <v>22.12</v>
      </c>
      <c r="G43" s="17">
        <v>18.41</v>
      </c>
      <c r="H43" s="17">
        <v>8.7899999999999991</v>
      </c>
      <c r="I43" s="17">
        <v>12.55</v>
      </c>
      <c r="J43" s="17">
        <v>21.41</v>
      </c>
      <c r="K43" s="17">
        <v>16.2</v>
      </c>
    </row>
    <row r="44" spans="1:11">
      <c r="A44" s="17">
        <v>2008</v>
      </c>
      <c r="B44" s="17"/>
      <c r="C44" s="17">
        <v>9.92</v>
      </c>
      <c r="D44" s="17">
        <v>23.84</v>
      </c>
      <c r="E44" s="17">
        <v>21.61</v>
      </c>
      <c r="F44" s="17">
        <v>23.25</v>
      </c>
      <c r="G44" s="17">
        <v>22.45</v>
      </c>
      <c r="H44" s="17">
        <v>10.83</v>
      </c>
      <c r="I44" s="17">
        <v>15.66</v>
      </c>
      <c r="J44" s="17">
        <v>22.03</v>
      </c>
      <c r="K44" s="17">
        <v>18.170000000000002</v>
      </c>
    </row>
    <row r="45" spans="1:11">
      <c r="A45" s="17">
        <v>2009</v>
      </c>
      <c r="B45" s="17"/>
      <c r="C45" s="17">
        <v>8.02</v>
      </c>
      <c r="D45" s="17">
        <v>16.11</v>
      </c>
      <c r="E45" s="17">
        <v>16.57</v>
      </c>
      <c r="F45" s="17">
        <v>23.47</v>
      </c>
      <c r="G45" s="17">
        <v>16.48</v>
      </c>
      <c r="H45" s="17">
        <v>8.1300000000000008</v>
      </c>
      <c r="I45" s="17">
        <v>11.34</v>
      </c>
      <c r="J45" s="17">
        <v>22.22</v>
      </c>
      <c r="K45" s="17">
        <v>16</v>
      </c>
    </row>
    <row r="46" spans="1:11">
      <c r="A46" s="17">
        <v>2010</v>
      </c>
      <c r="B46" s="17"/>
      <c r="C46" s="17">
        <v>7.66</v>
      </c>
      <c r="D46" s="17">
        <v>19.46</v>
      </c>
      <c r="E46" s="17">
        <v>18.690000000000001</v>
      </c>
      <c r="F46" s="17">
        <v>24.94</v>
      </c>
      <c r="G46" s="17">
        <v>18.86</v>
      </c>
      <c r="H46" s="17">
        <v>9.6</v>
      </c>
      <c r="I46" s="17">
        <v>12.07</v>
      </c>
      <c r="J46" s="17">
        <v>23.82</v>
      </c>
      <c r="K46" s="17">
        <v>17.32</v>
      </c>
    </row>
    <row r="47" spans="1:11">
      <c r="A47" s="17">
        <v>2011</v>
      </c>
      <c r="B47" s="17"/>
      <c r="C47" s="17">
        <v>7.55</v>
      </c>
      <c r="D47" s="17">
        <v>27.1</v>
      </c>
      <c r="E47" s="17">
        <v>20.36</v>
      </c>
      <c r="F47" s="17">
        <v>28.22</v>
      </c>
      <c r="G47" s="17">
        <v>21.38</v>
      </c>
      <c r="H47" s="17">
        <v>11.54</v>
      </c>
      <c r="I47" s="17">
        <v>12.92</v>
      </c>
      <c r="J47" s="17">
        <v>25.16</v>
      </c>
      <c r="K47" s="17">
        <v>18.37</v>
      </c>
    </row>
    <row r="48" spans="1:11">
      <c r="A48" s="17">
        <v>2012</v>
      </c>
      <c r="B48" s="17"/>
      <c r="C48" s="17">
        <v>6.98</v>
      </c>
      <c r="D48" s="17">
        <v>27.01</v>
      </c>
      <c r="E48" s="17">
        <v>17.55</v>
      </c>
      <c r="F48" s="17">
        <v>29.6</v>
      </c>
      <c r="G48" s="17">
        <v>18.84</v>
      </c>
      <c r="H48" s="17">
        <v>12.85</v>
      </c>
      <c r="I48" s="17">
        <v>11.35</v>
      </c>
      <c r="J48" s="17">
        <v>26.55</v>
      </c>
      <c r="K48" s="17">
        <v>18.72</v>
      </c>
    </row>
    <row r="49" spans="1:11">
      <c r="A49" s="17">
        <v>2013</v>
      </c>
      <c r="B49" s="17"/>
      <c r="C49" s="17">
        <v>6.95</v>
      </c>
      <c r="D49" s="17">
        <v>28.02</v>
      </c>
      <c r="E49" s="17">
        <v>18.36</v>
      </c>
      <c r="F49" s="17">
        <v>30.25</v>
      </c>
      <c r="G49" s="17">
        <v>19.78</v>
      </c>
      <c r="H49" s="17">
        <v>12.58</v>
      </c>
      <c r="I49" s="17">
        <v>11.36</v>
      </c>
      <c r="J49" s="17">
        <v>26.72</v>
      </c>
      <c r="K49" s="17">
        <v>18.489999999999998</v>
      </c>
    </row>
    <row r="50" spans="1:11">
      <c r="A50" s="17">
        <v>2014</v>
      </c>
      <c r="B50" s="17"/>
      <c r="C50" s="17">
        <v>8.16</v>
      </c>
      <c r="D50" s="17">
        <v>27.08</v>
      </c>
      <c r="E50" s="17">
        <v>24.06</v>
      </c>
      <c r="F50" s="17">
        <v>32.56</v>
      </c>
      <c r="G50" s="17">
        <v>24.44</v>
      </c>
      <c r="H50" s="17">
        <v>12.27</v>
      </c>
      <c r="I50" s="17">
        <v>13.86</v>
      </c>
      <c r="J50" s="17">
        <v>26.81</v>
      </c>
      <c r="K50" s="17">
        <v>19.87</v>
      </c>
    </row>
    <row r="51" spans="1:11">
      <c r="A51" s="17">
        <v>2015</v>
      </c>
      <c r="B51" s="17"/>
      <c r="C51" s="17">
        <v>7.5</v>
      </c>
      <c r="D51" s="17">
        <v>17.73</v>
      </c>
      <c r="E51" s="17">
        <v>13.42</v>
      </c>
      <c r="F51" s="17">
        <v>16.809999999999999</v>
      </c>
      <c r="G51" s="17">
        <v>13.94</v>
      </c>
      <c r="H51" s="17">
        <v>8.4499999999999993</v>
      </c>
      <c r="I51" s="17">
        <v>9.75</v>
      </c>
      <c r="J51" s="17">
        <v>28.2</v>
      </c>
      <c r="K51" s="17">
        <v>18.64</v>
      </c>
    </row>
    <row r="52" spans="1:11">
      <c r="A52" s="17">
        <v>2016</v>
      </c>
      <c r="B52" s="17"/>
      <c r="C52" s="17">
        <v>6.63</v>
      </c>
      <c r="D52" s="17">
        <v>15.35</v>
      </c>
      <c r="E52" s="17">
        <v>10.91</v>
      </c>
      <c r="F52" s="17">
        <v>13.4</v>
      </c>
      <c r="G52" s="17">
        <v>11.48</v>
      </c>
      <c r="H52" s="17">
        <v>7.22</v>
      </c>
      <c r="I52" s="17">
        <v>8.33</v>
      </c>
      <c r="J52" s="17">
        <v>29.78</v>
      </c>
      <c r="K52" s="17">
        <v>18.75</v>
      </c>
    </row>
    <row r="53" spans="1:11">
      <c r="A53" s="17">
        <v>2017</v>
      </c>
      <c r="B53" s="17"/>
      <c r="C53" s="17">
        <v>7.06</v>
      </c>
      <c r="D53" s="17">
        <v>17.48</v>
      </c>
      <c r="E53" s="17">
        <v>15.17</v>
      </c>
      <c r="F53" s="17">
        <v>16.760000000000002</v>
      </c>
      <c r="G53" s="17">
        <v>15.47</v>
      </c>
      <c r="H53" s="17">
        <v>8.08</v>
      </c>
      <c r="I53" s="17">
        <v>9.85</v>
      </c>
      <c r="J53" s="17">
        <v>30.16</v>
      </c>
      <c r="K53" s="17">
        <v>19.55</v>
      </c>
    </row>
    <row r="54" spans="1:11">
      <c r="A54" s="17">
        <v>2018</v>
      </c>
      <c r="B54" s="17"/>
      <c r="C54" s="17">
        <v>6.66</v>
      </c>
      <c r="D54" s="17">
        <v>19.059999999999999</v>
      </c>
      <c r="E54" s="17">
        <v>15.75</v>
      </c>
      <c r="F54" s="17">
        <v>25.82</v>
      </c>
      <c r="G54" s="17">
        <v>16.100000000000001</v>
      </c>
      <c r="H54" s="17">
        <v>8.94</v>
      </c>
      <c r="I54" s="17">
        <v>9.8800000000000008</v>
      </c>
      <c r="J54" s="17">
        <v>30.04</v>
      </c>
      <c r="K54" s="17">
        <v>19.05</v>
      </c>
    </row>
    <row r="55" spans="1:11">
      <c r="A55" s="17">
        <v>2019</v>
      </c>
      <c r="B55" s="17"/>
      <c r="C55" s="17">
        <v>6.35</v>
      </c>
      <c r="D55" s="17">
        <v>18.350000000000001</v>
      </c>
      <c r="E55" s="17">
        <v>15.29</v>
      </c>
      <c r="F55" s="17">
        <v>22.61</v>
      </c>
      <c r="G55" s="17">
        <v>15.57</v>
      </c>
      <c r="H55" s="17">
        <v>8.6</v>
      </c>
      <c r="I55" s="17">
        <v>9.8800000000000008</v>
      </c>
      <c r="J55" s="17">
        <v>30.19</v>
      </c>
      <c r="K55" s="17">
        <v>18.510000000000002</v>
      </c>
    </row>
    <row r="56" spans="1:11">
      <c r="A56" s="17">
        <v>2020</v>
      </c>
      <c r="B56" s="17"/>
      <c r="C56" s="17">
        <v>6.36</v>
      </c>
      <c r="D56" s="17">
        <v>15.91</v>
      </c>
      <c r="E56" s="17">
        <v>13.6</v>
      </c>
      <c r="F56" s="17">
        <v>14.68</v>
      </c>
      <c r="G56" s="17">
        <v>13.97</v>
      </c>
      <c r="H56" s="17">
        <v>7.11</v>
      </c>
      <c r="I56" s="17">
        <v>8.6199999999999992</v>
      </c>
      <c r="J56" s="17">
        <v>30.59</v>
      </c>
      <c r="K56" s="17">
        <v>19.23</v>
      </c>
    </row>
    <row r="57" spans="1:11">
      <c r="A57" s="18">
        <v>2021</v>
      </c>
      <c r="B57" s="18"/>
      <c r="C57" s="18">
        <v>8.51</v>
      </c>
      <c r="D57" s="18">
        <v>20.18</v>
      </c>
      <c r="E57" s="18">
        <v>19.21</v>
      </c>
      <c r="F57" s="18">
        <v>23.19</v>
      </c>
      <c r="G57" s="18">
        <v>19.329999999999998</v>
      </c>
      <c r="H57" s="18">
        <v>8.5399999999999991</v>
      </c>
      <c r="I57" s="18">
        <v>12.5</v>
      </c>
      <c r="J57" s="18">
        <v>31.79</v>
      </c>
      <c r="K57" s="18">
        <v>21.48</v>
      </c>
    </row>
    <row r="58" spans="1:11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2"/>
    </row>
    <row r="59" spans="1:11">
      <c r="A59" s="16">
        <v>1970</v>
      </c>
      <c r="B59" s="16">
        <v>1.9</v>
      </c>
      <c r="C59" s="16">
        <v>8.4</v>
      </c>
      <c r="D59" s="16">
        <v>8.1999999999999993</v>
      </c>
      <c r="E59" s="16">
        <v>9.9</v>
      </c>
      <c r="F59" s="16">
        <v>1.8</v>
      </c>
      <c r="G59" s="16">
        <v>19.8</v>
      </c>
      <c r="H59" s="16" t="s">
        <v>265</v>
      </c>
      <c r="I59" s="16">
        <v>30.1</v>
      </c>
      <c r="J59" s="16">
        <v>37.200000000000003</v>
      </c>
      <c r="K59" s="16">
        <v>67.400000000000006</v>
      </c>
    </row>
    <row r="60" spans="1:11">
      <c r="A60" s="17">
        <v>1971</v>
      </c>
      <c r="B60" s="17">
        <v>1.8</v>
      </c>
      <c r="C60" s="17">
        <v>9.3000000000000007</v>
      </c>
      <c r="D60" s="17">
        <v>7</v>
      </c>
      <c r="E60" s="17">
        <v>9.5</v>
      </c>
      <c r="F60" s="17">
        <v>1.7</v>
      </c>
      <c r="G60" s="17">
        <v>18.2</v>
      </c>
      <c r="H60" s="17" t="s">
        <v>265</v>
      </c>
      <c r="I60" s="17">
        <v>29.4</v>
      </c>
      <c r="J60" s="17">
        <v>39.299999999999997</v>
      </c>
      <c r="K60" s="17">
        <v>68.7</v>
      </c>
    </row>
    <row r="61" spans="1:11">
      <c r="A61" s="17">
        <v>1972</v>
      </c>
      <c r="B61" s="17">
        <v>1.5</v>
      </c>
      <c r="C61" s="17">
        <v>11.7</v>
      </c>
      <c r="D61" s="17">
        <v>8.1</v>
      </c>
      <c r="E61" s="17">
        <v>10.1</v>
      </c>
      <c r="F61" s="17">
        <v>1.3</v>
      </c>
      <c r="G61" s="17">
        <v>19.399999999999999</v>
      </c>
      <c r="H61" s="17" t="s">
        <v>265</v>
      </c>
      <c r="I61" s="17">
        <v>32.6</v>
      </c>
      <c r="J61" s="17">
        <v>43.7</v>
      </c>
      <c r="K61" s="17">
        <v>76.400000000000006</v>
      </c>
    </row>
    <row r="62" spans="1:11">
      <c r="A62" s="17">
        <v>1973</v>
      </c>
      <c r="B62" s="17">
        <v>0.8</v>
      </c>
      <c r="C62" s="17">
        <v>9.4</v>
      </c>
      <c r="D62" s="17">
        <v>7.5</v>
      </c>
      <c r="E62" s="17">
        <v>16.2</v>
      </c>
      <c r="F62" s="17">
        <v>1</v>
      </c>
      <c r="G62" s="17">
        <v>24.6</v>
      </c>
      <c r="H62" s="17" t="s">
        <v>265</v>
      </c>
      <c r="I62" s="17">
        <v>34.799999999999997</v>
      </c>
      <c r="J62" s="17">
        <v>44.6</v>
      </c>
      <c r="K62" s="17">
        <v>79.5</v>
      </c>
    </row>
    <row r="63" spans="1:11">
      <c r="A63" s="17">
        <v>1974</v>
      </c>
      <c r="B63" s="17">
        <v>2.1</v>
      </c>
      <c r="C63" s="17">
        <v>11.4</v>
      </c>
      <c r="D63" s="17">
        <v>11.8</v>
      </c>
      <c r="E63" s="17">
        <v>15.7</v>
      </c>
      <c r="F63" s="17">
        <v>0.3</v>
      </c>
      <c r="G63" s="17">
        <v>27.9</v>
      </c>
      <c r="H63" s="17">
        <v>0.1</v>
      </c>
      <c r="I63" s="17">
        <v>41.4</v>
      </c>
      <c r="J63" s="17">
        <v>50.3</v>
      </c>
      <c r="K63" s="17">
        <v>91.7</v>
      </c>
    </row>
    <row r="64" spans="1:11">
      <c r="A64" s="17">
        <v>1975</v>
      </c>
      <c r="B64" s="17">
        <v>1.9</v>
      </c>
      <c r="C64" s="17">
        <v>15.4</v>
      </c>
      <c r="D64" s="17">
        <v>11.5</v>
      </c>
      <c r="E64" s="17">
        <v>15.7</v>
      </c>
      <c r="F64" s="17">
        <v>0.3</v>
      </c>
      <c r="G64" s="17">
        <v>27.5</v>
      </c>
      <c r="H64" s="17">
        <v>0.1</v>
      </c>
      <c r="I64" s="17">
        <v>44.9</v>
      </c>
      <c r="J64" s="17">
        <v>59.5</v>
      </c>
      <c r="K64" s="17">
        <v>104.4</v>
      </c>
    </row>
    <row r="65" spans="1:11">
      <c r="A65" s="17">
        <v>1976</v>
      </c>
      <c r="B65" s="17">
        <v>1.8</v>
      </c>
      <c r="C65" s="17">
        <v>18.2</v>
      </c>
      <c r="D65" s="17">
        <v>10.7</v>
      </c>
      <c r="E65" s="17">
        <v>19.8</v>
      </c>
      <c r="F65" s="17">
        <v>0.5</v>
      </c>
      <c r="G65" s="17">
        <v>30.9</v>
      </c>
      <c r="H65" s="17">
        <v>0.1</v>
      </c>
      <c r="I65" s="17">
        <v>51.1</v>
      </c>
      <c r="J65" s="17">
        <v>68.099999999999994</v>
      </c>
      <c r="K65" s="17">
        <v>119.2</v>
      </c>
    </row>
    <row r="66" spans="1:11">
      <c r="A66" s="17">
        <v>1977</v>
      </c>
      <c r="B66" s="17">
        <v>1.1000000000000001</v>
      </c>
      <c r="C66" s="17">
        <v>21.4</v>
      </c>
      <c r="D66" s="17">
        <v>8.1999999999999993</v>
      </c>
      <c r="E66" s="17">
        <v>21.1</v>
      </c>
      <c r="F66" s="17">
        <v>0.5</v>
      </c>
      <c r="G66" s="17">
        <v>29.7</v>
      </c>
      <c r="H66" s="17">
        <v>0.1</v>
      </c>
      <c r="I66" s="17">
        <v>52.4</v>
      </c>
      <c r="J66" s="17">
        <v>76.599999999999994</v>
      </c>
      <c r="K66" s="17">
        <v>129.1</v>
      </c>
    </row>
    <row r="67" spans="1:11">
      <c r="A67" s="17">
        <v>1978</v>
      </c>
      <c r="B67" s="17">
        <v>1.5</v>
      </c>
      <c r="C67" s="17">
        <v>28.9</v>
      </c>
      <c r="D67" s="17">
        <v>8.8000000000000007</v>
      </c>
      <c r="E67" s="17">
        <v>23.6</v>
      </c>
      <c r="F67" s="17">
        <v>0.3</v>
      </c>
      <c r="G67" s="17">
        <v>32.799999999999997</v>
      </c>
      <c r="H67" s="17">
        <v>0.1</v>
      </c>
      <c r="I67" s="17">
        <v>63.3</v>
      </c>
      <c r="J67" s="17">
        <v>90.3</v>
      </c>
      <c r="K67" s="17">
        <v>153.6</v>
      </c>
    </row>
    <row r="68" spans="1:11">
      <c r="A68" s="17">
        <v>1979</v>
      </c>
      <c r="B68" s="17">
        <v>0.9</v>
      </c>
      <c r="C68" s="17">
        <v>33.299999999999997</v>
      </c>
      <c r="D68" s="17">
        <v>44.9</v>
      </c>
      <c r="E68" s="17">
        <v>18.100000000000001</v>
      </c>
      <c r="F68" s="17"/>
      <c r="G68" s="17">
        <v>63</v>
      </c>
      <c r="H68" s="17">
        <v>0.2</v>
      </c>
      <c r="I68" s="17">
        <v>97.5</v>
      </c>
      <c r="J68" s="17">
        <v>98.7</v>
      </c>
      <c r="K68" s="17">
        <v>196.2</v>
      </c>
    </row>
    <row r="69" spans="1:11">
      <c r="A69" s="17">
        <v>1980</v>
      </c>
      <c r="B69" s="17">
        <v>0.8</v>
      </c>
      <c r="C69" s="17">
        <v>37.1</v>
      </c>
      <c r="D69" s="17">
        <v>47.3</v>
      </c>
      <c r="E69" s="17">
        <v>14.4</v>
      </c>
      <c r="F69" s="17">
        <v>0.2</v>
      </c>
      <c r="G69" s="17">
        <v>62</v>
      </c>
      <c r="H69" s="17">
        <v>1.2</v>
      </c>
      <c r="I69" s="17">
        <v>101.1</v>
      </c>
      <c r="J69" s="17">
        <v>110.1</v>
      </c>
      <c r="K69" s="17">
        <v>211.2</v>
      </c>
    </row>
    <row r="70" spans="1:11">
      <c r="A70" s="17">
        <v>1981</v>
      </c>
      <c r="B70" s="17">
        <v>0.5</v>
      </c>
      <c r="C70" s="17">
        <v>38.299999999999997</v>
      </c>
      <c r="D70" s="17">
        <v>51.5</v>
      </c>
      <c r="E70" s="17">
        <v>18.600000000000001</v>
      </c>
      <c r="F70" s="17">
        <v>0.7</v>
      </c>
      <c r="G70" s="17">
        <v>70.8</v>
      </c>
      <c r="H70" s="17">
        <v>1.3</v>
      </c>
      <c r="I70" s="17">
        <v>110.9</v>
      </c>
      <c r="J70" s="17">
        <v>136.69999999999999</v>
      </c>
      <c r="K70" s="17">
        <v>247.7</v>
      </c>
    </row>
    <row r="71" spans="1:11">
      <c r="A71" s="17">
        <v>1982</v>
      </c>
      <c r="B71" s="17">
        <v>1.3</v>
      </c>
      <c r="C71" s="17">
        <v>50.4</v>
      </c>
      <c r="D71" s="17">
        <v>42.9</v>
      </c>
      <c r="E71" s="17">
        <v>11.2</v>
      </c>
      <c r="F71" s="17">
        <v>1.1000000000000001</v>
      </c>
      <c r="G71" s="17">
        <v>55.2</v>
      </c>
      <c r="H71" s="17">
        <v>1.6</v>
      </c>
      <c r="I71" s="17">
        <v>108.5</v>
      </c>
      <c r="J71" s="17">
        <v>163.30000000000001</v>
      </c>
      <c r="K71" s="17">
        <v>271.89999999999998</v>
      </c>
    </row>
    <row r="72" spans="1:11">
      <c r="A72" s="17">
        <v>1983</v>
      </c>
      <c r="B72" s="17">
        <v>1.1000000000000001</v>
      </c>
      <c r="C72" s="17">
        <v>53.9</v>
      </c>
      <c r="D72" s="17">
        <v>41.6</v>
      </c>
      <c r="E72" s="17">
        <v>13.4</v>
      </c>
      <c r="F72" s="17">
        <v>0.8</v>
      </c>
      <c r="G72" s="17">
        <v>55.8</v>
      </c>
      <c r="H72" s="17">
        <v>1.4</v>
      </c>
      <c r="I72" s="17">
        <v>112.2</v>
      </c>
      <c r="J72" s="17">
        <v>165.1</v>
      </c>
      <c r="K72" s="17">
        <v>277.3</v>
      </c>
    </row>
    <row r="73" spans="1:11">
      <c r="A73" s="17">
        <v>1984</v>
      </c>
      <c r="B73" s="17">
        <v>1.7</v>
      </c>
      <c r="C73" s="17">
        <v>63.6</v>
      </c>
      <c r="D73" s="17">
        <v>50.2</v>
      </c>
      <c r="E73" s="17">
        <v>4</v>
      </c>
      <c r="F73" s="17">
        <v>0.6</v>
      </c>
      <c r="G73" s="17">
        <v>54.9</v>
      </c>
      <c r="H73" s="17">
        <v>1.8</v>
      </c>
      <c r="I73" s="17">
        <v>122</v>
      </c>
      <c r="J73" s="17">
        <v>179</v>
      </c>
      <c r="K73" s="17">
        <v>300.89999999999998</v>
      </c>
    </row>
    <row r="74" spans="1:11">
      <c r="A74" s="17">
        <v>1985</v>
      </c>
      <c r="B74" s="17">
        <v>1</v>
      </c>
      <c r="C74" s="17">
        <v>57.9</v>
      </c>
      <c r="D74" s="17">
        <v>50.6</v>
      </c>
      <c r="E74" s="17">
        <v>5.4</v>
      </c>
      <c r="F74" s="17">
        <v>0.6</v>
      </c>
      <c r="G74" s="17">
        <v>56.6</v>
      </c>
      <c r="H74" s="17">
        <v>1.8</v>
      </c>
      <c r="I74" s="17">
        <v>117.3</v>
      </c>
      <c r="J74" s="17">
        <v>185.1</v>
      </c>
      <c r="K74" s="17">
        <v>302.39999999999998</v>
      </c>
    </row>
    <row r="75" spans="1:11">
      <c r="A75" s="17">
        <v>1986</v>
      </c>
      <c r="B75" s="17">
        <v>0.8</v>
      </c>
      <c r="C75" s="17">
        <v>49.5</v>
      </c>
      <c r="D75" s="17">
        <v>31.4</v>
      </c>
      <c r="E75" s="17">
        <v>14.4</v>
      </c>
      <c r="F75" s="17">
        <v>0.3</v>
      </c>
      <c r="G75" s="17">
        <v>46.1</v>
      </c>
      <c r="H75" s="17">
        <v>1.3</v>
      </c>
      <c r="I75" s="17">
        <v>97.7</v>
      </c>
      <c r="J75" s="17">
        <v>183.5</v>
      </c>
      <c r="K75" s="17">
        <v>281.10000000000002</v>
      </c>
    </row>
    <row r="76" spans="1:11">
      <c r="A76" s="17">
        <v>1987</v>
      </c>
      <c r="B76" s="17">
        <v>0.5</v>
      </c>
      <c r="C76" s="17">
        <v>44.1</v>
      </c>
      <c r="D76" s="17">
        <v>30.7</v>
      </c>
      <c r="E76" s="17">
        <v>12.4</v>
      </c>
      <c r="F76" s="17">
        <v>0.2</v>
      </c>
      <c r="G76" s="17">
        <v>43.2</v>
      </c>
      <c r="H76" s="17">
        <v>1</v>
      </c>
      <c r="I76" s="17">
        <v>88.8</v>
      </c>
      <c r="J76" s="17">
        <v>175.4</v>
      </c>
      <c r="K76" s="17">
        <v>264.2</v>
      </c>
    </row>
    <row r="77" spans="1:11">
      <c r="A77" s="17">
        <v>1988</v>
      </c>
      <c r="B77" s="17">
        <v>0.5</v>
      </c>
      <c r="C77" s="17">
        <v>47.1</v>
      </c>
      <c r="D77" s="17">
        <v>27.6</v>
      </c>
      <c r="E77" s="17">
        <v>14.9</v>
      </c>
      <c r="F77" s="17">
        <v>0.3</v>
      </c>
      <c r="G77" s="17">
        <v>42.7</v>
      </c>
      <c r="H77" s="17">
        <v>1.1000000000000001</v>
      </c>
      <c r="I77" s="17">
        <v>91.4</v>
      </c>
      <c r="J77" s="17">
        <v>190</v>
      </c>
      <c r="K77" s="17">
        <v>281.39999999999998</v>
      </c>
    </row>
    <row r="78" spans="1:11">
      <c r="A78" s="17">
        <v>1989</v>
      </c>
      <c r="B78" s="17">
        <v>0.5</v>
      </c>
      <c r="C78" s="17">
        <v>45.9</v>
      </c>
      <c r="D78" s="17">
        <v>34.4</v>
      </c>
      <c r="E78" s="17">
        <v>23.2</v>
      </c>
      <c r="F78" s="17">
        <v>0.4</v>
      </c>
      <c r="G78" s="17">
        <v>57.9</v>
      </c>
      <c r="H78" s="17">
        <v>1.2</v>
      </c>
      <c r="I78" s="17">
        <v>105.7</v>
      </c>
      <c r="J78" s="17">
        <v>188</v>
      </c>
      <c r="K78" s="17">
        <v>293.7</v>
      </c>
    </row>
    <row r="79" spans="1:11">
      <c r="A79" s="17">
        <v>1990</v>
      </c>
      <c r="B79" s="17">
        <v>0.4</v>
      </c>
      <c r="C79" s="17">
        <v>43.2</v>
      </c>
      <c r="D79" s="17">
        <v>39.299999999999997</v>
      </c>
      <c r="E79" s="17">
        <v>19.7</v>
      </c>
      <c r="F79" s="17">
        <v>0.2</v>
      </c>
      <c r="G79" s="17">
        <v>59.2</v>
      </c>
      <c r="H79" s="17">
        <v>1.9</v>
      </c>
      <c r="I79" s="17">
        <v>104.6</v>
      </c>
      <c r="J79" s="17">
        <v>184.8</v>
      </c>
      <c r="K79" s="17">
        <v>289.39999999999998</v>
      </c>
    </row>
    <row r="80" spans="1:11">
      <c r="A80" s="17">
        <v>1991</v>
      </c>
      <c r="B80" s="17">
        <v>0.5</v>
      </c>
      <c r="C80" s="17">
        <v>49.9</v>
      </c>
      <c r="D80" s="17">
        <v>33.4</v>
      </c>
      <c r="E80" s="17">
        <v>26.1</v>
      </c>
      <c r="F80" s="17">
        <v>0.3</v>
      </c>
      <c r="G80" s="17">
        <v>59.9</v>
      </c>
      <c r="H80" s="17">
        <v>1.9</v>
      </c>
      <c r="I80" s="17">
        <v>112.1</v>
      </c>
      <c r="J80" s="17">
        <v>192.4</v>
      </c>
      <c r="K80" s="17">
        <v>304.5</v>
      </c>
    </row>
    <row r="81" spans="1:11">
      <c r="A81" s="17">
        <v>1992</v>
      </c>
      <c r="B81" s="17">
        <v>0.4</v>
      </c>
      <c r="C81" s="17">
        <v>48.4</v>
      </c>
      <c r="D81" s="17">
        <v>19.3</v>
      </c>
      <c r="E81" s="17">
        <v>28.6</v>
      </c>
      <c r="F81" s="17">
        <v>0.2</v>
      </c>
      <c r="G81" s="17">
        <v>48.2</v>
      </c>
      <c r="H81" s="17">
        <v>1.8</v>
      </c>
      <c r="I81" s="17">
        <v>98.8</v>
      </c>
      <c r="J81" s="17">
        <v>191.1</v>
      </c>
      <c r="K81" s="17">
        <v>289.89999999999998</v>
      </c>
    </row>
    <row r="82" spans="1:11">
      <c r="A82" s="17">
        <v>1993</v>
      </c>
      <c r="B82" s="17">
        <v>0.3</v>
      </c>
      <c r="C82" s="17">
        <v>56</v>
      </c>
      <c r="D82" s="17">
        <v>26.6</v>
      </c>
      <c r="E82" s="17">
        <v>18</v>
      </c>
      <c r="F82" s="17">
        <v>0.3</v>
      </c>
      <c r="G82" s="17">
        <v>44.9</v>
      </c>
      <c r="H82" s="17">
        <v>1.5</v>
      </c>
      <c r="I82" s="17">
        <v>102.7</v>
      </c>
      <c r="J82" s="17">
        <v>202.5</v>
      </c>
      <c r="K82" s="17">
        <v>305.2</v>
      </c>
    </row>
    <row r="83" spans="1:11">
      <c r="A83" s="17">
        <v>1994</v>
      </c>
      <c r="B83" s="17">
        <v>0.3</v>
      </c>
      <c r="C83" s="17">
        <v>55.3</v>
      </c>
      <c r="D83" s="17">
        <v>23.8</v>
      </c>
      <c r="E83" s="17">
        <v>17.7</v>
      </c>
      <c r="F83" s="17">
        <v>0.2</v>
      </c>
      <c r="G83" s="17">
        <v>41.7</v>
      </c>
      <c r="H83" s="17">
        <v>1.4</v>
      </c>
      <c r="I83" s="17">
        <v>98.6</v>
      </c>
      <c r="J83" s="17">
        <v>206.6</v>
      </c>
      <c r="K83" s="17">
        <v>305.2</v>
      </c>
    </row>
    <row r="84" spans="1:11">
      <c r="A84" s="17">
        <v>1995</v>
      </c>
      <c r="B84" s="17">
        <v>0.2</v>
      </c>
      <c r="C84" s="17">
        <v>52.3</v>
      </c>
      <c r="D84" s="17">
        <v>25.6</v>
      </c>
      <c r="E84" s="17">
        <v>19.100000000000001</v>
      </c>
      <c r="F84" s="17">
        <v>0.1</v>
      </c>
      <c r="G84" s="17">
        <v>44.8</v>
      </c>
      <c r="H84" s="17">
        <v>1.3</v>
      </c>
      <c r="I84" s="17">
        <v>98.6</v>
      </c>
      <c r="J84" s="17">
        <v>210.7</v>
      </c>
      <c r="K84" s="17">
        <v>309.3</v>
      </c>
    </row>
    <row r="85" spans="1:11">
      <c r="A85" s="17">
        <v>1996</v>
      </c>
      <c r="B85" s="17">
        <v>0.3</v>
      </c>
      <c r="C85" s="17">
        <v>57.2</v>
      </c>
      <c r="D85" s="17">
        <v>33.4</v>
      </c>
      <c r="E85" s="17">
        <v>31</v>
      </c>
      <c r="F85" s="17">
        <v>0.2</v>
      </c>
      <c r="G85" s="17">
        <v>64.599999999999994</v>
      </c>
      <c r="H85" s="17">
        <v>1.6</v>
      </c>
      <c r="I85" s="17">
        <v>123.7</v>
      </c>
      <c r="J85" s="17">
        <v>223</v>
      </c>
      <c r="K85" s="17">
        <v>346.7</v>
      </c>
    </row>
    <row r="86" spans="1:11">
      <c r="A86" s="17">
        <v>1997</v>
      </c>
      <c r="B86" s="17">
        <v>0.3</v>
      </c>
      <c r="C86" s="17">
        <v>56.7</v>
      </c>
      <c r="D86" s="17">
        <v>24.2</v>
      </c>
      <c r="E86" s="17">
        <v>52.6</v>
      </c>
      <c r="F86" s="17">
        <v>0.2</v>
      </c>
      <c r="G86" s="17">
        <v>76.900000000000006</v>
      </c>
      <c r="H86" s="17">
        <v>1.2</v>
      </c>
      <c r="I86" s="17">
        <v>135.19999999999999</v>
      </c>
      <c r="J86" s="17">
        <v>215.6</v>
      </c>
      <c r="K86" s="17">
        <v>350.8</v>
      </c>
    </row>
    <row r="87" spans="1:11">
      <c r="A87" s="17">
        <v>1998</v>
      </c>
      <c r="B87" s="17">
        <v>0.2</v>
      </c>
      <c r="C87" s="17">
        <v>52.1</v>
      </c>
      <c r="D87" s="17">
        <v>17.899999999999999</v>
      </c>
      <c r="E87" s="17">
        <v>27.8</v>
      </c>
      <c r="F87" s="17">
        <v>0.1</v>
      </c>
      <c r="G87" s="17">
        <v>45.8</v>
      </c>
      <c r="H87" s="17">
        <v>0.9</v>
      </c>
      <c r="I87" s="17">
        <v>99.1</v>
      </c>
      <c r="J87" s="17">
        <v>212.3</v>
      </c>
      <c r="K87" s="17">
        <v>311.3</v>
      </c>
    </row>
    <row r="88" spans="1:11">
      <c r="A88" s="17">
        <v>1999</v>
      </c>
      <c r="B88" s="17">
        <v>0.3</v>
      </c>
      <c r="C88" s="17">
        <v>56.2</v>
      </c>
      <c r="D88" s="17">
        <v>17.600000000000001</v>
      </c>
      <c r="E88" s="17">
        <v>38.799999999999997</v>
      </c>
      <c r="F88" s="17">
        <v>0.5</v>
      </c>
      <c r="G88" s="17">
        <v>56.9</v>
      </c>
      <c r="H88" s="17">
        <v>1</v>
      </c>
      <c r="I88" s="17">
        <v>114.4</v>
      </c>
      <c r="J88" s="17">
        <v>214.8</v>
      </c>
      <c r="K88" s="17">
        <v>329.2</v>
      </c>
    </row>
    <row r="89" spans="1:11">
      <c r="A89" s="17">
        <v>2000</v>
      </c>
      <c r="B89" s="17">
        <v>0.2</v>
      </c>
      <c r="C89" s="17">
        <v>69.8</v>
      </c>
      <c r="D89" s="17">
        <v>29.6</v>
      </c>
      <c r="E89" s="17">
        <v>67.5</v>
      </c>
      <c r="F89" s="17">
        <v>0.1</v>
      </c>
      <c r="G89" s="17">
        <v>97.3</v>
      </c>
      <c r="H89" s="17">
        <v>1.6</v>
      </c>
      <c r="I89" s="17">
        <v>169</v>
      </c>
      <c r="J89" s="17">
        <v>218.2</v>
      </c>
      <c r="K89" s="17">
        <v>387.2</v>
      </c>
    </row>
    <row r="90" spans="1:11">
      <c r="A90" s="17">
        <v>2001</v>
      </c>
      <c r="B90" s="17">
        <v>0.3</v>
      </c>
      <c r="C90" s="17">
        <v>81.2</v>
      </c>
      <c r="D90" s="17">
        <v>25.2</v>
      </c>
      <c r="E90" s="17">
        <v>81.7</v>
      </c>
      <c r="F90" s="17">
        <v>0.2</v>
      </c>
      <c r="G90" s="17">
        <v>107.1</v>
      </c>
      <c r="H90" s="17">
        <v>1.5</v>
      </c>
      <c r="I90" s="17">
        <v>190.1</v>
      </c>
      <c r="J90" s="17">
        <v>225.3</v>
      </c>
      <c r="K90" s="17">
        <v>415.4</v>
      </c>
    </row>
    <row r="91" spans="1:11">
      <c r="A91" s="17">
        <v>2002</v>
      </c>
      <c r="B91" s="17">
        <v>0.1</v>
      </c>
      <c r="C91" s="17">
        <v>60.3</v>
      </c>
      <c r="D91" s="17">
        <v>19.399999999999999</v>
      </c>
      <c r="E91" s="17">
        <v>60.3</v>
      </c>
      <c r="F91" s="17">
        <v>0.1</v>
      </c>
      <c r="G91" s="17">
        <v>79.900000000000006</v>
      </c>
      <c r="H91" s="17">
        <v>1.4</v>
      </c>
      <c r="I91" s="17">
        <v>141.6</v>
      </c>
      <c r="J91" s="17">
        <v>234.1</v>
      </c>
      <c r="K91" s="17">
        <v>375.7</v>
      </c>
    </row>
    <row r="92" spans="1:11">
      <c r="A92" s="17">
        <v>2003</v>
      </c>
      <c r="B92" s="17">
        <v>0.4</v>
      </c>
      <c r="C92" s="17">
        <v>86.1</v>
      </c>
      <c r="D92" s="17">
        <v>28</v>
      </c>
      <c r="E92" s="17">
        <v>77</v>
      </c>
      <c r="F92" s="17">
        <v>0.2</v>
      </c>
      <c r="G92" s="17">
        <v>105.2</v>
      </c>
      <c r="H92" s="17">
        <v>1.7</v>
      </c>
      <c r="I92" s="17">
        <v>193.4</v>
      </c>
      <c r="J92" s="17">
        <v>240.6</v>
      </c>
      <c r="K92" s="17">
        <v>434</v>
      </c>
    </row>
    <row r="93" spans="1:11">
      <c r="A93" s="17">
        <v>2004</v>
      </c>
      <c r="B93" s="17">
        <v>0.5</v>
      </c>
      <c r="C93" s="17">
        <v>100.5</v>
      </c>
      <c r="D93" s="17">
        <v>37.4</v>
      </c>
      <c r="E93" s="17">
        <v>85.1</v>
      </c>
      <c r="F93" s="17">
        <v>0.3</v>
      </c>
      <c r="G93" s="17">
        <v>122.7</v>
      </c>
      <c r="H93" s="17">
        <v>2</v>
      </c>
      <c r="I93" s="17">
        <v>225.8</v>
      </c>
      <c r="J93" s="17">
        <v>248.8</v>
      </c>
      <c r="K93" s="17">
        <v>474.6</v>
      </c>
    </row>
    <row r="94" spans="1:11">
      <c r="A94" s="17">
        <v>2005</v>
      </c>
      <c r="B94" s="17">
        <v>0.6</v>
      </c>
      <c r="C94" s="17">
        <v>121.9</v>
      </c>
      <c r="D94" s="17">
        <v>40.6</v>
      </c>
      <c r="E94" s="17">
        <v>102.6</v>
      </c>
      <c r="F94" s="17">
        <v>0.6</v>
      </c>
      <c r="G94" s="17">
        <v>143.80000000000001</v>
      </c>
      <c r="H94" s="17">
        <v>0.8</v>
      </c>
      <c r="I94" s="17">
        <v>267.10000000000002</v>
      </c>
      <c r="J94" s="17">
        <v>265.39999999999998</v>
      </c>
      <c r="K94" s="17">
        <v>532.4</v>
      </c>
    </row>
    <row r="95" spans="1:11">
      <c r="A95" s="17">
        <v>2006</v>
      </c>
      <c r="B95" s="17">
        <v>0.3</v>
      </c>
      <c r="C95" s="17">
        <v>104.2</v>
      </c>
      <c r="D95" s="17">
        <v>46.5</v>
      </c>
      <c r="E95" s="17">
        <v>85.9</v>
      </c>
      <c r="F95" s="17">
        <v>0.3</v>
      </c>
      <c r="G95" s="17">
        <v>132.80000000000001</v>
      </c>
      <c r="H95" s="17">
        <v>0.8</v>
      </c>
      <c r="I95" s="17">
        <v>238</v>
      </c>
      <c r="J95" s="17">
        <v>275</v>
      </c>
      <c r="K95" s="17">
        <v>513</v>
      </c>
    </row>
    <row r="96" spans="1:11">
      <c r="A96" s="17">
        <v>2007</v>
      </c>
      <c r="B96" s="17">
        <v>0.8</v>
      </c>
      <c r="C96" s="17">
        <v>97.7</v>
      </c>
      <c r="D96" s="17">
        <v>52.9</v>
      </c>
      <c r="E96" s="17">
        <v>96.7</v>
      </c>
      <c r="F96" s="17">
        <v>0.3</v>
      </c>
      <c r="G96" s="17">
        <v>149.80000000000001</v>
      </c>
      <c r="H96" s="17">
        <v>1</v>
      </c>
      <c r="I96" s="17">
        <v>249.3</v>
      </c>
      <c r="J96" s="17">
        <v>297.10000000000002</v>
      </c>
      <c r="K96" s="17">
        <v>546.4</v>
      </c>
    </row>
    <row r="97" spans="1:11">
      <c r="A97" s="17">
        <v>2008</v>
      </c>
      <c r="B97" s="17"/>
      <c r="C97" s="17">
        <v>118.9</v>
      </c>
      <c r="D97" s="17">
        <v>92.3</v>
      </c>
      <c r="E97" s="17">
        <v>137.1</v>
      </c>
      <c r="F97" s="17">
        <v>0.2</v>
      </c>
      <c r="G97" s="17">
        <v>229.6</v>
      </c>
      <c r="H97" s="17">
        <v>1.4</v>
      </c>
      <c r="I97" s="17">
        <v>349.9</v>
      </c>
      <c r="J97" s="17">
        <v>320.10000000000002</v>
      </c>
      <c r="K97" s="17">
        <v>669.9</v>
      </c>
    </row>
    <row r="98" spans="1:11">
      <c r="A98" s="17">
        <v>2009</v>
      </c>
      <c r="B98" s="17"/>
      <c r="C98" s="17">
        <v>97.4</v>
      </c>
      <c r="D98" s="17">
        <v>29.7</v>
      </c>
      <c r="E98" s="17">
        <v>100.7</v>
      </c>
      <c r="F98" s="17">
        <v>0.4</v>
      </c>
      <c r="G98" s="17">
        <v>130.80000000000001</v>
      </c>
      <c r="H98" s="17">
        <v>1.2</v>
      </c>
      <c r="I98" s="17">
        <v>229.5</v>
      </c>
      <c r="J98" s="17">
        <v>337.3</v>
      </c>
      <c r="K98" s="17">
        <v>566.79999999999995</v>
      </c>
    </row>
    <row r="99" spans="1:11">
      <c r="A99" s="17">
        <v>2010</v>
      </c>
      <c r="B99" s="17"/>
      <c r="C99" s="17">
        <v>85.1</v>
      </c>
      <c r="D99" s="17">
        <v>28.7</v>
      </c>
      <c r="E99" s="17">
        <v>108.3</v>
      </c>
      <c r="F99" s="17">
        <v>0.4</v>
      </c>
      <c r="G99" s="17">
        <v>137.4</v>
      </c>
      <c r="H99" s="17">
        <v>1.5</v>
      </c>
      <c r="I99" s="17">
        <v>224</v>
      </c>
      <c r="J99" s="17">
        <v>357.1</v>
      </c>
      <c r="K99" s="17">
        <v>581.1</v>
      </c>
    </row>
    <row r="100" spans="1:11">
      <c r="A100" s="17">
        <v>2011</v>
      </c>
      <c r="B100" s="17"/>
      <c r="C100" s="17">
        <v>88.6</v>
      </c>
      <c r="D100" s="17">
        <v>30.2</v>
      </c>
      <c r="E100" s="17">
        <v>129.5</v>
      </c>
      <c r="F100" s="17">
        <v>0.3</v>
      </c>
      <c r="G100" s="17">
        <v>159.9</v>
      </c>
      <c r="H100" s="17">
        <v>1.7</v>
      </c>
      <c r="I100" s="17">
        <v>250.3</v>
      </c>
      <c r="J100" s="17">
        <v>390.8</v>
      </c>
      <c r="K100" s="17">
        <v>641</v>
      </c>
    </row>
    <row r="101" spans="1:11">
      <c r="A101" s="17">
        <v>2012</v>
      </c>
      <c r="B101" s="17"/>
      <c r="C101" s="17">
        <v>71.3</v>
      </c>
      <c r="D101" s="17">
        <v>21.8</v>
      </c>
      <c r="E101" s="17">
        <v>90</v>
      </c>
      <c r="F101" s="17">
        <v>0.1</v>
      </c>
      <c r="G101" s="17">
        <v>111.9</v>
      </c>
      <c r="H101" s="17">
        <v>1.6</v>
      </c>
      <c r="I101" s="17">
        <v>184.8</v>
      </c>
      <c r="J101" s="17">
        <v>406.3</v>
      </c>
      <c r="K101" s="17">
        <v>591.1</v>
      </c>
    </row>
    <row r="102" spans="1:11">
      <c r="A102" s="17">
        <v>2013</v>
      </c>
      <c r="B102" s="17"/>
      <c r="C102" s="17">
        <v>89.8</v>
      </c>
      <c r="D102" s="17">
        <v>27.7</v>
      </c>
      <c r="E102" s="17">
        <v>105.4</v>
      </c>
      <c r="F102" s="17">
        <v>0.1</v>
      </c>
      <c r="G102" s="17">
        <v>133.19999999999999</v>
      </c>
      <c r="H102" s="17">
        <v>2.1</v>
      </c>
      <c r="I102" s="17">
        <v>225</v>
      </c>
      <c r="J102" s="17">
        <v>459.4</v>
      </c>
      <c r="K102" s="17">
        <v>684.4</v>
      </c>
    </row>
    <row r="103" spans="1:11">
      <c r="A103" s="17">
        <v>2014</v>
      </c>
      <c r="B103" s="17"/>
      <c r="C103" s="17">
        <v>110.8</v>
      </c>
      <c r="D103" s="17">
        <v>24.1</v>
      </c>
      <c r="E103" s="17">
        <v>154.9</v>
      </c>
      <c r="F103" s="17">
        <v>0.2</v>
      </c>
      <c r="G103" s="17">
        <v>179.2</v>
      </c>
      <c r="H103" s="17">
        <v>2</v>
      </c>
      <c r="I103" s="17">
        <v>292.10000000000002</v>
      </c>
      <c r="J103" s="17">
        <v>490.1</v>
      </c>
      <c r="K103" s="17">
        <v>782.2</v>
      </c>
    </row>
    <row r="104" spans="1:11">
      <c r="A104" s="17">
        <v>2015</v>
      </c>
      <c r="B104" s="17"/>
      <c r="C104" s="17">
        <v>86</v>
      </c>
      <c r="D104" s="17">
        <v>13.2</v>
      </c>
      <c r="E104" s="17">
        <v>73.3</v>
      </c>
      <c r="F104" s="17">
        <v>0.1</v>
      </c>
      <c r="G104" s="17">
        <v>86.5</v>
      </c>
      <c r="H104" s="17">
        <v>1.4</v>
      </c>
      <c r="I104" s="17">
        <v>173.9</v>
      </c>
      <c r="J104" s="17">
        <v>467.9</v>
      </c>
      <c r="K104" s="17">
        <v>641.79999999999995</v>
      </c>
    </row>
    <row r="105" spans="1:11">
      <c r="A105" s="17">
        <v>2016</v>
      </c>
      <c r="B105" s="17"/>
      <c r="C105" s="17">
        <v>72.5</v>
      </c>
      <c r="D105" s="17">
        <v>11.7</v>
      </c>
      <c r="E105" s="17">
        <v>56.6</v>
      </c>
      <c r="F105" s="17">
        <v>0.2</v>
      </c>
      <c r="G105" s="17">
        <v>68.5</v>
      </c>
      <c r="H105" s="17">
        <v>1.5</v>
      </c>
      <c r="I105" s="17">
        <v>142.5</v>
      </c>
      <c r="J105" s="17">
        <v>481.7</v>
      </c>
      <c r="K105" s="17">
        <v>624.20000000000005</v>
      </c>
    </row>
    <row r="106" spans="1:11">
      <c r="A106" s="17">
        <v>2017</v>
      </c>
      <c r="B106" s="17"/>
      <c r="C106" s="17">
        <v>84.2</v>
      </c>
      <c r="D106" s="17">
        <v>13.7</v>
      </c>
      <c r="E106" s="17">
        <v>78.8</v>
      </c>
      <c r="F106" s="17">
        <v>0.1</v>
      </c>
      <c r="G106" s="17">
        <v>92.6</v>
      </c>
      <c r="H106" s="17">
        <v>1.5</v>
      </c>
      <c r="I106" s="17">
        <v>178.2</v>
      </c>
      <c r="J106" s="17">
        <v>498.9</v>
      </c>
      <c r="K106" s="17">
        <v>677.1</v>
      </c>
    </row>
    <row r="107" spans="1:11">
      <c r="A107" s="17">
        <v>2018</v>
      </c>
      <c r="B107" s="17"/>
      <c r="C107" s="17">
        <v>91.3</v>
      </c>
      <c r="D107" s="17">
        <v>14.1</v>
      </c>
      <c r="E107" s="17">
        <v>100.2</v>
      </c>
      <c r="F107" s="17">
        <v>0.1</v>
      </c>
      <c r="G107" s="17">
        <v>114.5</v>
      </c>
      <c r="H107" s="17">
        <v>1.6</v>
      </c>
      <c r="I107" s="17">
        <v>207.4</v>
      </c>
      <c r="J107" s="17">
        <v>526.1</v>
      </c>
      <c r="K107" s="17">
        <v>733.5</v>
      </c>
    </row>
    <row r="108" spans="1:11">
      <c r="A108" s="17">
        <v>2019</v>
      </c>
      <c r="B108" s="17"/>
      <c r="C108" s="17">
        <v>91.9</v>
      </c>
      <c r="D108" s="17">
        <v>15</v>
      </c>
      <c r="E108" s="17">
        <v>125.6</v>
      </c>
      <c r="F108" s="17">
        <v>0.2</v>
      </c>
      <c r="G108" s="17">
        <v>140.80000000000001</v>
      </c>
      <c r="H108" s="17">
        <v>1.6</v>
      </c>
      <c r="I108" s="17">
        <v>234.2</v>
      </c>
      <c r="J108" s="17">
        <v>528</v>
      </c>
      <c r="K108" s="17">
        <v>762.2</v>
      </c>
    </row>
    <row r="109" spans="1:11">
      <c r="A109" s="17">
        <v>2020</v>
      </c>
      <c r="B109" s="17"/>
      <c r="C109" s="17">
        <v>81.599999999999994</v>
      </c>
      <c r="D109" s="17">
        <v>13.7</v>
      </c>
      <c r="E109" s="17">
        <v>62.5</v>
      </c>
      <c r="F109" s="17">
        <v>0.1</v>
      </c>
      <c r="G109" s="17">
        <v>76.3</v>
      </c>
      <c r="H109" s="17">
        <v>1.2</v>
      </c>
      <c r="I109" s="17">
        <v>159.1</v>
      </c>
      <c r="J109" s="17">
        <v>526.70000000000005</v>
      </c>
      <c r="K109" s="17">
        <v>685.8</v>
      </c>
    </row>
    <row r="110" spans="1:11">
      <c r="A110" s="18">
        <v>2021</v>
      </c>
      <c r="B110" s="18"/>
      <c r="C110" s="18">
        <v>101.6</v>
      </c>
      <c r="D110" s="18">
        <v>16.899999999999999</v>
      </c>
      <c r="E110" s="18">
        <v>119.5</v>
      </c>
      <c r="F110" s="18">
        <v>0.2</v>
      </c>
      <c r="G110" s="18">
        <v>136.6</v>
      </c>
      <c r="H110" s="18">
        <v>1.4</v>
      </c>
      <c r="I110" s="18">
        <v>239.6</v>
      </c>
      <c r="J110" s="18">
        <v>530.29999999999995</v>
      </c>
      <c r="K110" s="18">
        <v>770</v>
      </c>
    </row>
  </sheetData>
  <mergeCells count="10">
    <mergeCell ref="B58:K58"/>
    <mergeCell ref="A2:A5"/>
    <mergeCell ref="B2:I2"/>
    <mergeCell ref="J2:J4"/>
    <mergeCell ref="K2:K4"/>
    <mergeCell ref="B3:B4"/>
    <mergeCell ref="C3:C4"/>
    <mergeCell ref="D3:G3"/>
    <mergeCell ref="I3:I4"/>
    <mergeCell ref="B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0"/>
  <sheetViews>
    <sheetView workbookViewId="0">
      <selection sqref="A1:XFD1"/>
    </sheetView>
  </sheetViews>
  <sheetFormatPr defaultRowHeight="15"/>
  <cols>
    <col min="1" max="1" width="19.28515625" customWidth="1"/>
    <col min="2" max="3" width="14.85546875" bestFit="1" customWidth="1"/>
    <col min="7" max="7" width="12.85546875" customWidth="1"/>
    <col min="8" max="8" width="13.5703125" customWidth="1"/>
    <col min="12" max="12" width="11.85546875" customWidth="1"/>
  </cols>
  <sheetData>
    <row r="1" spans="1:19">
      <c r="A1" t="s">
        <v>296</v>
      </c>
    </row>
    <row r="3" spans="1:19">
      <c r="A3" s="96" t="s">
        <v>0</v>
      </c>
      <c r="B3" s="96"/>
      <c r="C3" s="96"/>
    </row>
    <row r="4" spans="1:19">
      <c r="A4" s="1" t="s">
        <v>1</v>
      </c>
      <c r="B4" s="1" t="s">
        <v>2</v>
      </c>
      <c r="C4" s="1" t="s">
        <v>3</v>
      </c>
      <c r="E4" t="b">
        <f>IL!A6=MI!A6=NY!A6=PA!A6=OH!A6=MA!A6=WI!A6=MN!A6=IN!A6=CO!A6=IA!A6=CT!A6=NJ!A6=NE!A6=UT!A6=ME!A6=ID!A6=NH!A6=WA!A6=MT!A6=RI!A6=SD!A6=ND!A6=VT!A6=AK!A6</f>
        <v>0</v>
      </c>
      <c r="G4" s="96" t="s">
        <v>4</v>
      </c>
      <c r="H4" s="96"/>
      <c r="Q4" t="s">
        <v>5</v>
      </c>
    </row>
    <row r="5" spans="1:19">
      <c r="A5" s="6" t="s">
        <v>6</v>
      </c>
      <c r="B5" s="6">
        <v>41391955.340000004</v>
      </c>
      <c r="C5" s="7"/>
      <c r="G5" s="1" t="s">
        <v>7</v>
      </c>
      <c r="H5" s="1" t="s">
        <v>2</v>
      </c>
      <c r="K5" s="96" t="s">
        <v>8</v>
      </c>
      <c r="L5" s="96"/>
      <c r="Q5">
        <f>MAX(IL!A6,MI!A6,NY!A6,PA!A6,OH!A6,MA!A6,WI!A6,MN!A6,IN!A6,CO!A6,IA!A6,CT!A6,NJ!A6,NE!A6,UT!A6,ME!A6,ID!A6,NH!A6,WA!A6,MT!A6,RI!A6,SD!A6,ND!A6,VT!A6,AK!A6)</f>
        <v>1970</v>
      </c>
      <c r="R5">
        <f>MIN(IL!A6,MI!A6,NY!A6,PA!A6,OH!A6,MA!A6,WI!A6,MN!A6,IN!A6,CO!A6,IA!A6,CT!A6,NJ!A6,NE!A6,UT!A6,ME!A6,ID!A6,NH!A6,WA!A6,MT!A6,RI!A6,SD!A6,ND!A6,VT!A6,AK!A6)</f>
        <v>1970</v>
      </c>
      <c r="S5" t="b">
        <f>R5=Q5</f>
        <v>1</v>
      </c>
    </row>
    <row r="6" spans="1:19">
      <c r="A6" s="6" t="s">
        <v>9</v>
      </c>
      <c r="B6" s="7"/>
      <c r="C6" s="6">
        <v>14194183.35</v>
      </c>
      <c r="G6" s="2" t="s">
        <v>10</v>
      </c>
      <c r="H6" s="3">
        <v>1381897</v>
      </c>
      <c r="I6">
        <f>H6/$H$12</f>
        <v>0.23516983693108737</v>
      </c>
      <c r="K6" s="1" t="s">
        <v>11</v>
      </c>
      <c r="L6" s="1" t="s">
        <v>12</v>
      </c>
      <c r="Q6">
        <f>MAX(IL!A7,MI!A7,NY!A7,PA!A7,OH!A7,MA!A7,WI!A7,MN!A7,IN!A7,CO!A7,IA!A7,CT!A7,NJ!A7,NE!A7,UT!A7,ME!A7,ID!A7,NH!A7,WA!A7,MT!A7,RI!A7,SD!A7,ND!A7,VT!A7,AK!A7)</f>
        <v>1971</v>
      </c>
      <c r="R6">
        <f>MIN(IL!A7,MI!A7,NY!A7,PA!A7,OH!A7,MA!A7,WI!A7,MN!A7,IN!A7,CO!A7,IA!A7,CT!A7,NJ!A7,NE!A7,UT!A7,ME!A7,ID!A7,NH!A7,WA!A7,MT!A7,RI!A7,SD!A7,ND!A7,VT!A7,AK!A7)</f>
        <v>1971</v>
      </c>
      <c r="S6" t="b">
        <f t="shared" ref="S6:S69" si="0">R6=Q6</f>
        <v>1</v>
      </c>
    </row>
    <row r="7" spans="1:19">
      <c r="A7" s="6" t="s">
        <v>13</v>
      </c>
      <c r="B7" s="7"/>
      <c r="C7" s="6">
        <v>22310440.739999998</v>
      </c>
      <c r="G7" s="2" t="s">
        <v>14</v>
      </c>
      <c r="H7" s="3">
        <v>564535</v>
      </c>
      <c r="I7" s="10">
        <f t="shared" ref="I7:I12" si="1">H7/$H$12</f>
        <v>9.6071996604588775E-2</v>
      </c>
      <c r="K7" s="2" t="s">
        <v>15</v>
      </c>
      <c r="L7" s="3">
        <v>5486589.6799999997</v>
      </c>
      <c r="M7">
        <f>+L7/L9</f>
        <v>0.93370229499983493</v>
      </c>
      <c r="Q7">
        <f>MAX(IL!A8,MI!A8,NY!A8,PA!A8,OH!A8,MA!A8,WI!A8,MN!A8,IN!A8,CO!A8,IA!A8,CT!A8,NJ!A8,NE!A8,UT!A8,ME!A8,ID!A8,NH!A8,WA!A8,MT!A8,RI!A8,SD!A8,ND!A8,VT!A8,AK!A8)</f>
        <v>1972</v>
      </c>
      <c r="R7">
        <f>MIN(IL!A8,MI!A8,NY!A8,PA!A8,OH!A8,MA!A8,WI!A8,MN!A8,IN!A8,CO!A8,IA!A8,CT!A8,NJ!A8,NE!A8,UT!A8,ME!A8,ID!A8,NH!A8,WA!A8,MT!A8,RI!A8,SD!A8,ND!A8,VT!A8,AK!A8)</f>
        <v>1972</v>
      </c>
      <c r="S7" t="b">
        <f t="shared" si="0"/>
        <v>1</v>
      </c>
    </row>
    <row r="8" spans="1:19">
      <c r="A8" s="6" t="s">
        <v>16</v>
      </c>
      <c r="B8" s="7"/>
      <c r="C8" s="6">
        <v>6865101.5199999996</v>
      </c>
      <c r="G8" s="2" t="s">
        <v>17</v>
      </c>
      <c r="H8" s="3">
        <v>2713778</v>
      </c>
      <c r="I8" s="10">
        <f t="shared" si="1"/>
        <v>0.46182800145537073</v>
      </c>
      <c r="K8" s="2" t="s">
        <v>18</v>
      </c>
      <c r="L8" s="3">
        <v>389576.32</v>
      </c>
      <c r="Q8">
        <f>MAX(IL!A9,MI!A9,NY!A9,PA!A9,OH!A9,MA!A9,WI!A9,MN!A9,IN!A9,CO!A9,IA!A9,CT!A9,NJ!A9,NE!A9,UT!A9,ME!A9,ID!A9,NH!A9,WA!A9,MT!A9,RI!A9,SD!A9,ND!A9,VT!A9,AK!A9)</f>
        <v>1973</v>
      </c>
      <c r="R8">
        <f>MIN(IL!A9,MI!A9,NY!A9,PA!A9,OH!A9,MA!A9,WI!A9,MN!A9,IN!A9,CO!A9,IA!A9,CT!A9,NJ!A9,NE!A9,UT!A9,ME!A9,ID!A9,NH!A9,WA!A9,MT!A9,RI!A9,SD!A9,ND!A9,VT!A9,AK!A9)</f>
        <v>1973</v>
      </c>
      <c r="S8" t="b">
        <f t="shared" si="0"/>
        <v>1</v>
      </c>
    </row>
    <row r="9" spans="1:19">
      <c r="A9" s="6" t="s">
        <v>19</v>
      </c>
      <c r="B9" s="7"/>
      <c r="C9" s="6">
        <v>862547.23</v>
      </c>
      <c r="G9" s="2" t="s">
        <v>20</v>
      </c>
      <c r="H9" s="3">
        <v>538443</v>
      </c>
      <c r="I9" s="10">
        <f t="shared" si="1"/>
        <v>9.1631686375095597E-2</v>
      </c>
      <c r="L9" s="5">
        <f>SUM(L7:L8)</f>
        <v>5876166</v>
      </c>
      <c r="Q9">
        <f>MAX(IL!A10,MI!A10,NY!A10,PA!A10,OH!A10,MA!A10,WI!A10,MN!A10,IN!A10,CO!A10,IA!A10,CT!A10,NJ!A10,NE!A10,UT!A10,ME!A10,ID!A10,NH!A10,WA!A10,MT!A10,RI!A10,SD!A10,ND!A10,VT!A10,AK!A10)</f>
        <v>1974</v>
      </c>
      <c r="R9">
        <f>MIN(IL!A10,MI!A10,NY!A10,PA!A10,OH!A10,MA!A10,WI!A10,MN!A10,IN!A10,CO!A10,IA!A10,CT!A10,NJ!A10,NE!A10,UT!A10,ME!A10,ID!A10,NH!A10,WA!A10,MT!A10,RI!A10,SD!A10,ND!A10,VT!A10,AK!A10)</f>
        <v>1974</v>
      </c>
      <c r="S9" t="b">
        <f t="shared" si="0"/>
        <v>1</v>
      </c>
    </row>
    <row r="10" spans="1:19">
      <c r="A10" s="6" t="s">
        <v>21</v>
      </c>
      <c r="B10" s="7"/>
      <c r="C10" s="6">
        <v>36791774.770000003</v>
      </c>
      <c r="G10" s="2" t="s">
        <v>22</v>
      </c>
      <c r="H10" s="3">
        <v>418689</v>
      </c>
      <c r="I10" s="10">
        <f t="shared" si="1"/>
        <v>7.1252071503766237E-2</v>
      </c>
      <c r="Q10">
        <f>MAX(IL!A11,MI!A11,NY!A11,PA!A11,OH!A11,MA!A11,WI!A11,MN!A11,IN!A11,CO!A11,IA!A11,CT!A11,NJ!A11,NE!A11,UT!A11,ME!A11,ID!A11,NH!A11,WA!A11,MT!A11,RI!A11,SD!A11,ND!A11,VT!A11,AK!A11)</f>
        <v>1975</v>
      </c>
      <c r="R10">
        <f>MIN(IL!A11,MI!A11,NY!A11,PA!A11,OH!A11,MA!A11,WI!A11,MN!A11,IN!A11,CO!A11,IA!A11,CT!A11,NJ!A11,NE!A11,UT!A11,ME!A11,ID!A11,NH!A11,WA!A11,MT!A11,RI!A11,SD!A11,ND!A11,VT!A11,AK!A11)</f>
        <v>1975</v>
      </c>
      <c r="S10" t="b">
        <f t="shared" si="0"/>
        <v>1</v>
      </c>
    </row>
    <row r="11" spans="1:19">
      <c r="A11" s="6" t="s">
        <v>23</v>
      </c>
      <c r="B11" s="6">
        <v>47405.45</v>
      </c>
      <c r="C11" s="7"/>
      <c r="G11" s="2" t="s">
        <v>24</v>
      </c>
      <c r="H11" s="3">
        <v>258824</v>
      </c>
      <c r="I11" s="10">
        <f t="shared" si="1"/>
        <v>4.4046407130091288E-2</v>
      </c>
      <c r="K11" s="96" t="s">
        <v>25</v>
      </c>
      <c r="L11" s="96"/>
      <c r="M11" s="96"/>
      <c r="Q11">
        <f>MAX(IL!A12,MI!A12,NY!A12,PA!A12,OH!A12,MA!A12,WI!A12,MN!A12,IN!A12,CO!A12,IA!A12,CT!A12,NJ!A12,NE!A12,UT!A12,ME!A12,ID!A12,NH!A12,WA!A12,MT!A12,RI!A12,SD!A12,ND!A12,VT!A12,AK!A12)</f>
        <v>1976</v>
      </c>
      <c r="R11">
        <f>MIN(IL!A12,MI!A12,NY!A12,PA!A12,OH!A12,MA!A12,WI!A12,MN!A12,IN!A12,CO!A12,IA!A12,CT!A12,NJ!A12,NE!A12,UT!A12,ME!A12,ID!A12,NH!A12,WA!A12,MT!A12,RI!A12,SD!A12,ND!A12,VT!A12,AK!A12)</f>
        <v>1976</v>
      </c>
      <c r="S11" t="b">
        <f t="shared" si="0"/>
        <v>1</v>
      </c>
    </row>
    <row r="12" spans="1:19">
      <c r="A12" s="6" t="s">
        <v>26</v>
      </c>
      <c r="B12" s="6">
        <v>1065616.6000000001</v>
      </c>
      <c r="C12" s="7"/>
      <c r="G12" t="s">
        <v>27</v>
      </c>
      <c r="H12" s="5">
        <f>SUM(H6:H11)</f>
        <v>5876166</v>
      </c>
      <c r="I12" s="10">
        <f t="shared" si="1"/>
        <v>1</v>
      </c>
      <c r="K12" s="1" t="s">
        <v>28</v>
      </c>
      <c r="L12" s="1" t="s">
        <v>29</v>
      </c>
      <c r="M12" s="1" t="s">
        <v>30</v>
      </c>
      <c r="Q12">
        <f>MAX(IL!A13,MI!A13,NY!A13,PA!A13,OH!A13,MA!A13,WI!A13,MN!A13,IN!A13,CO!A13,IA!A13,CT!A13,NJ!A13,NE!A13,UT!A13,ME!A13,ID!A13,NH!A13,WA!A13,MT!A13,RI!A13,SD!A13,ND!A13,VT!A13,AK!A13)</f>
        <v>1977</v>
      </c>
      <c r="R12">
        <f>MIN(IL!A13,MI!A13,NY!A13,PA!A13,OH!A13,MA!A13,WI!A13,MN!A13,IN!A13,CO!A13,IA!A13,CT!A13,NJ!A13,NE!A13,UT!A13,ME!A13,ID!A13,NH!A13,WA!A13,MT!A13,RI!A13,SD!A13,ND!A13,VT!A13,AK!A13)</f>
        <v>1977</v>
      </c>
      <c r="S12" t="b">
        <f t="shared" si="0"/>
        <v>1</v>
      </c>
    </row>
    <row r="13" spans="1:19">
      <c r="A13" s="8"/>
      <c r="B13" s="8"/>
      <c r="C13" s="8"/>
      <c r="G13" s="46" t="s">
        <v>31</v>
      </c>
      <c r="H13" s="46"/>
      <c r="K13" s="2">
        <v>1987</v>
      </c>
      <c r="L13" s="2">
        <v>3812355</v>
      </c>
      <c r="M13" s="2">
        <v>460091</v>
      </c>
      <c r="N13">
        <f>SUM(L13:M13)</f>
        <v>4272446</v>
      </c>
      <c r="O13" s="10">
        <f>L13/N13</f>
        <v>0.89231203858398678</v>
      </c>
      <c r="Q13">
        <f>MAX(IL!A14,MI!A14,NY!A14,PA!A14,OH!A14,MA!A14,WI!A14,MN!A14,IN!A14,CO!A14,IA!A14,CT!A14,NJ!A14,NE!A14,UT!A14,ME!A14,ID!A14,NH!A14,WA!A14,MT!A14,RI!A14,SD!A14,ND!A14,VT!A14,AK!A14)</f>
        <v>1978</v>
      </c>
      <c r="R13">
        <f>MIN(IL!A14,MI!A14,NY!A14,PA!A14,OH!A14,MA!A14,WI!A14,MN!A14,IN!A14,CO!A14,IA!A14,CT!A14,NJ!A14,NE!A14,UT!A14,ME!A14,ID!A14,NH!A14,WA!A14,MT!A14,RI!A14,SD!A14,ND!A14,VT!A14,AK!A14)</f>
        <v>1978</v>
      </c>
      <c r="S13" t="b">
        <f t="shared" si="0"/>
        <v>1</v>
      </c>
    </row>
    <row r="14" spans="1:19">
      <c r="A14" s="97" t="s">
        <v>32</v>
      </c>
      <c r="B14" s="97"/>
      <c r="C14" s="97"/>
      <c r="G14" s="1" t="s">
        <v>7</v>
      </c>
      <c r="H14" s="1" t="s">
        <v>2</v>
      </c>
      <c r="K14" s="2">
        <v>1990</v>
      </c>
      <c r="L14" s="2">
        <v>2198071</v>
      </c>
      <c r="M14" s="2">
        <v>2345651</v>
      </c>
      <c r="N14">
        <f t="shared" ref="N14:N21" si="2">SUM(L14:M14)</f>
        <v>4543722</v>
      </c>
      <c r="O14" s="10">
        <f t="shared" ref="O14:O21" si="3">L14/N14</f>
        <v>0.48376000996539842</v>
      </c>
      <c r="Q14">
        <f>MAX(IL!A15,MI!A15,NY!A15,PA!A15,OH!A15,MA!A15,WI!A15,MN!A15,IN!A15,CO!A15,IA!A15,CT!A15,NJ!A15,NE!A15,UT!A15,ME!A15,ID!A15,NH!A15,WA!A15,MT!A15,RI!A15,SD!A15,ND!A15,VT!A15,AK!A15)</f>
        <v>1979</v>
      </c>
      <c r="R14">
        <f>MIN(IL!A15,MI!A15,NY!A15,PA!A15,OH!A15,MA!A15,WI!A15,MN!A15,IN!A15,CO!A15,IA!A15,CT!A15,NJ!A15,NE!A15,UT!A15,ME!A15,ID!A15,NH!A15,WA!A15,MT!A15,RI!A15,SD!A15,ND!A15,VT!A15,AK!A15)</f>
        <v>1979</v>
      </c>
      <c r="S14" t="b">
        <f t="shared" si="0"/>
        <v>1</v>
      </c>
    </row>
    <row r="15" spans="1:19">
      <c r="A15" s="9" t="s">
        <v>11</v>
      </c>
      <c r="B15" s="9" t="s">
        <v>2</v>
      </c>
      <c r="C15" s="9" t="s">
        <v>3</v>
      </c>
      <c r="G15" s="2" t="s">
        <v>10</v>
      </c>
      <c r="H15" s="2">
        <v>5822.02</v>
      </c>
      <c r="K15" s="2">
        <v>1993</v>
      </c>
      <c r="L15" s="2">
        <v>4805147</v>
      </c>
      <c r="M15" s="2">
        <v>262118</v>
      </c>
      <c r="N15">
        <f t="shared" si="2"/>
        <v>5067265</v>
      </c>
      <c r="O15" s="10">
        <f t="shared" si="3"/>
        <v>0.94827229284436476</v>
      </c>
      <c r="Q15">
        <f>MAX(IL!A16,MI!A16,NY!A16,PA!A16,OH!A16,MA!A16,WI!A16,MN!A16,IN!A16,CO!A16,IA!A16,CT!A16,NJ!A16,NE!A16,UT!A16,ME!A16,ID!A16,NH!A16,WA!A16,MT!A16,RI!A16,SD!A16,ND!A16,VT!A16,AK!A16)</f>
        <v>1980</v>
      </c>
      <c r="R15">
        <f>MIN(IL!A16,MI!A16,NY!A16,PA!A16,OH!A16,MA!A16,WI!A16,MN!A16,IN!A16,CO!A16,IA!A16,CT!A16,NJ!A16,NE!A16,UT!A16,ME!A16,ID!A16,NH!A16,WA!A16,MT!A16,RI!A16,SD!A16,ND!A16,VT!A16,AK!A16)</f>
        <v>1980</v>
      </c>
      <c r="S15" t="b">
        <f t="shared" si="0"/>
        <v>1</v>
      </c>
    </row>
    <row r="16" spans="1:19">
      <c r="A16" s="6" t="s">
        <v>15</v>
      </c>
      <c r="B16" s="6">
        <v>37069674.560000002</v>
      </c>
      <c r="C16" s="6">
        <v>1073049.79</v>
      </c>
      <c r="G16" s="2" t="s">
        <v>14</v>
      </c>
      <c r="H16" s="2">
        <v>7624.33</v>
      </c>
      <c r="K16" s="2">
        <v>1997</v>
      </c>
      <c r="L16" s="2">
        <v>5025056</v>
      </c>
      <c r="M16" s="2">
        <v>284610</v>
      </c>
      <c r="N16">
        <f t="shared" si="2"/>
        <v>5309666</v>
      </c>
      <c r="O16" s="10">
        <f t="shared" si="3"/>
        <v>0.94639775835240858</v>
      </c>
      <c r="Q16">
        <f>MAX(IL!A17,MI!A17,NY!A17,PA!A17,OH!A17,MA!A17,WI!A17,MN!A17,IN!A17,CO!A17,IA!A17,CT!A17,NJ!A17,NE!A17,UT!A17,ME!A17,ID!A17,NH!A17,WA!A17,MT!A17,RI!A17,SD!A17,ND!A17,VT!A17,AK!A17)</f>
        <v>1981</v>
      </c>
      <c r="R16">
        <f>MIN(IL!A17,MI!A17,NY!A17,PA!A17,OH!A17,MA!A17,WI!A17,MN!A17,IN!A17,CO!A17,IA!A17,CT!A17,NJ!A17,NE!A17,UT!A17,ME!A17,ID!A17,NH!A17,WA!A17,MT!A17,RI!A17,SD!A17,ND!A17,VT!A17,AK!A17)</f>
        <v>1981</v>
      </c>
      <c r="S16" t="b">
        <f t="shared" si="0"/>
        <v>1</v>
      </c>
    </row>
    <row r="17" spans="1:19">
      <c r="A17" s="6" t="s">
        <v>18</v>
      </c>
      <c r="B17" s="6">
        <v>5435302.8300000001</v>
      </c>
      <c r="C17" s="6">
        <v>79950997.829999998</v>
      </c>
      <c r="G17" s="2" t="s">
        <v>17</v>
      </c>
      <c r="H17" s="2">
        <v>6303.68</v>
      </c>
      <c r="K17" s="2">
        <v>2001</v>
      </c>
      <c r="L17" s="2">
        <v>2515578</v>
      </c>
      <c r="M17" s="2">
        <v>2891419</v>
      </c>
      <c r="N17">
        <f t="shared" si="2"/>
        <v>5406997</v>
      </c>
      <c r="O17" s="10">
        <f t="shared" si="3"/>
        <v>0.465244940953361</v>
      </c>
      <c r="Q17">
        <f>MAX(IL!A18,MI!A18,NY!A18,PA!A18,OH!A18,MA!A18,WI!A18,MN!A18,IN!A18,CO!A18,IA!A18,CT!A18,NJ!A18,NE!A18,UT!A18,ME!A18,ID!A18,NH!A18,WA!A18,MT!A18,RI!A18,SD!A18,ND!A18,VT!A18,AK!A18)</f>
        <v>1982</v>
      </c>
      <c r="R17">
        <f>MIN(IL!A18,MI!A18,NY!A18,PA!A18,OH!A18,MA!A18,WI!A18,MN!A18,IN!A18,CO!A18,IA!A18,CT!A18,NJ!A18,NE!A18,UT!A18,ME!A18,ID!A18,NH!A18,WA!A18,MT!A18,RI!A18,SD!A18,ND!A18,VT!A18,AK!A18)</f>
        <v>1982</v>
      </c>
      <c r="S17" t="b">
        <f t="shared" si="0"/>
        <v>1</v>
      </c>
    </row>
    <row r="18" spans="1:19">
      <c r="G18" s="2" t="s">
        <v>20</v>
      </c>
      <c r="H18" s="2">
        <v>7093.27</v>
      </c>
      <c r="K18" s="2">
        <v>2005</v>
      </c>
      <c r="L18" s="2">
        <v>5360037</v>
      </c>
      <c r="M18" s="2">
        <v>105964</v>
      </c>
      <c r="N18">
        <f t="shared" si="2"/>
        <v>5466001</v>
      </c>
      <c r="O18" s="10">
        <f t="shared" si="3"/>
        <v>0.98061398086096219</v>
      </c>
      <c r="Q18">
        <f>MAX(IL!A19,MI!A19,NY!A19,PA!A19,OH!A19,MA!A19,WI!A19,MN!A19,IN!A19,CO!A19,IA!A19,CT!A19,NJ!A19,NE!A19,UT!A19,ME!A19,ID!A19,NH!A19,WA!A19,MT!A19,RI!A19,SD!A19,ND!A19,VT!A19,AK!A19)</f>
        <v>1983</v>
      </c>
      <c r="R18">
        <f>MIN(IL!A19,MI!A19,NY!A19,PA!A19,OH!A19,MA!A19,WI!A19,MN!A19,IN!A19,CO!A19,IA!A19,CT!A19,NJ!A19,NE!A19,UT!A19,ME!A19,ID!A19,NH!A19,WA!A19,MT!A19,RI!A19,SD!A19,ND!A19,VT!A19,AK!A19)</f>
        <v>1983</v>
      </c>
      <c r="S18" t="b">
        <f t="shared" si="0"/>
        <v>1</v>
      </c>
    </row>
    <row r="19" spans="1:19">
      <c r="A19" s="96" t="s">
        <v>33</v>
      </c>
      <c r="B19" s="96"/>
      <c r="C19" s="96"/>
      <c r="G19" s="2" t="s">
        <v>22</v>
      </c>
      <c r="H19" s="2">
        <v>5802.74</v>
      </c>
      <c r="K19" s="2">
        <v>2009</v>
      </c>
      <c r="L19" s="2">
        <v>5317268</v>
      </c>
      <c r="M19" s="2">
        <v>193814</v>
      </c>
      <c r="N19">
        <f t="shared" si="2"/>
        <v>5511082</v>
      </c>
      <c r="O19" s="10">
        <f t="shared" si="3"/>
        <v>0.9648319513300655</v>
      </c>
      <c r="Q19">
        <f>MAX(IL!A20,MI!A20,NY!A20,PA!A20,OH!A20,MA!A20,WI!A20,MN!A20,IN!A20,CO!A20,IA!A20,CT!A20,NJ!A20,NE!A20,UT!A20,ME!A20,ID!A20,NH!A20,WA!A20,MT!A20,RI!A20,SD!A20,ND!A20,VT!A20,AK!A20)</f>
        <v>1984</v>
      </c>
      <c r="R19">
        <f>MIN(IL!A20,MI!A20,NY!A20,PA!A20,OH!A20,MA!A20,WI!A20,MN!A20,IN!A20,CO!A20,IA!A20,CT!A20,NJ!A20,NE!A20,UT!A20,ME!A20,ID!A20,NH!A20,WA!A20,MT!A20,RI!A20,SD!A20,ND!A20,VT!A20,AK!A20)</f>
        <v>1984</v>
      </c>
      <c r="S19" t="b">
        <f t="shared" si="0"/>
        <v>1</v>
      </c>
    </row>
    <row r="20" spans="1:19">
      <c r="A20" s="1" t="s">
        <v>11</v>
      </c>
      <c r="B20" s="1" t="s">
        <v>2</v>
      </c>
      <c r="C20" s="1" t="s">
        <v>3</v>
      </c>
      <c r="G20" s="2" t="s">
        <v>24</v>
      </c>
      <c r="H20" s="2">
        <v>7829.92</v>
      </c>
      <c r="K20" s="2">
        <v>2015</v>
      </c>
      <c r="L20" s="2">
        <v>5217794</v>
      </c>
      <c r="M20" s="2">
        <v>411046</v>
      </c>
      <c r="N20">
        <f t="shared" si="2"/>
        <v>5628840</v>
      </c>
      <c r="O20" s="10">
        <f t="shared" si="3"/>
        <v>0.92697500728391635</v>
      </c>
      <c r="Q20">
        <f>MAX(IL!A21,MI!A21,NY!A21,PA!A21,OH!A21,MA!A21,WI!A21,MN!A21,IN!A21,CO!A21,IA!A21,CT!A21,NJ!A21,NE!A21,UT!A21,ME!A21,ID!A21,NH!A21,WA!A21,MT!A21,RI!A21,SD!A21,ND!A21,VT!A21,AK!A21)</f>
        <v>1985</v>
      </c>
      <c r="R20">
        <f>MIN(IL!A21,MI!A21,NY!A21,PA!A21,OH!A21,MA!A21,WI!A21,MN!A21,IN!A21,CO!A21,IA!A21,CT!A21,NJ!A21,NE!A21,UT!A21,ME!A21,ID!A21,NH!A21,WA!A21,MT!A21,RI!A21,SD!A21,ND!A21,VT!A21,AK!A21)</f>
        <v>1985</v>
      </c>
      <c r="S20" t="b">
        <f t="shared" si="0"/>
        <v>1</v>
      </c>
    </row>
    <row r="21" spans="1:19">
      <c r="A21" s="2" t="s">
        <v>15</v>
      </c>
      <c r="B21" s="2">
        <v>6652.8</v>
      </c>
      <c r="C21" s="2">
        <v>5798.05</v>
      </c>
      <c r="G21" t="s">
        <v>34</v>
      </c>
      <c r="H21">
        <v>6421</v>
      </c>
      <c r="K21" s="2">
        <v>2020</v>
      </c>
      <c r="L21" s="2">
        <v>3071759</v>
      </c>
      <c r="M21" s="2">
        <v>2804412</v>
      </c>
      <c r="N21">
        <f t="shared" si="2"/>
        <v>5876171</v>
      </c>
      <c r="O21" s="10">
        <f t="shared" si="3"/>
        <v>0.5227484019780908</v>
      </c>
      <c r="Q21">
        <f>MAX(IL!A22,MI!A22,NY!A22,PA!A22,OH!A22,MA!A22,WI!A22,MN!A22,IN!A22,CO!A22,IA!A22,CT!A22,NJ!A22,NE!A22,UT!A22,ME!A22,ID!A22,NH!A22,WA!A22,MT!A22,RI!A22,SD!A22,ND!A22,VT!A22,AK!A22)</f>
        <v>1986</v>
      </c>
      <c r="R21">
        <f>MIN(IL!A22,MI!A22,NY!A22,PA!A22,OH!A22,MA!A22,WI!A22,MN!A22,IN!A22,CO!A22,IA!A22,CT!A22,NJ!A22,NE!A22,UT!A22,ME!A22,ID!A22,NH!A22,WA!A22,MT!A22,RI!A22,SD!A22,ND!A22,VT!A22,AK!A22)</f>
        <v>1986</v>
      </c>
      <c r="S21" t="b">
        <f t="shared" si="0"/>
        <v>1</v>
      </c>
    </row>
    <row r="22" spans="1:19">
      <c r="A22" s="2" t="s">
        <v>18</v>
      </c>
      <c r="B22" s="2">
        <v>5241.88</v>
      </c>
      <c r="C22" s="2">
        <v>2886.87</v>
      </c>
      <c r="Q22">
        <f>MAX(IL!A23,MI!A23,NY!A23,PA!A23,OH!A23,MA!A23,WI!A23,MN!A23,IN!A23,CO!A23,IA!A23,CT!A23,NJ!A23,NE!A23,UT!A23,ME!A23,ID!A23,NH!A23,WA!A23,MT!A23,RI!A23,SD!A23,ND!A23,VT!A23,AK!A23)</f>
        <v>1987</v>
      </c>
      <c r="R22">
        <f>MIN(IL!A23,MI!A23,NY!A23,PA!A23,OH!A23,MA!A23,WI!A23,MN!A23,IN!A23,CO!A23,IA!A23,CT!A23,NJ!A23,NE!A23,UT!A23,ME!A23,ID!A23,NH!A23,WA!A23,MT!A23,RI!A23,SD!A23,ND!A23,VT!A23,AK!A23)</f>
        <v>1987</v>
      </c>
      <c r="S22" t="b">
        <f t="shared" si="0"/>
        <v>1</v>
      </c>
    </row>
    <row r="23" spans="1:19">
      <c r="G23" t="s">
        <v>35</v>
      </c>
      <c r="Q23">
        <f>MAX(IL!A24,MI!A24,NY!A24,PA!A24,OH!A24,MA!A24,WI!A24,MN!A24,IN!A24,CO!A24,IA!A24,CT!A24,NJ!A24,NE!A24,UT!A24,ME!A24,ID!A24,NH!A24,WA!A24,MT!A24,RI!A24,SD!A24,ND!A24,VT!A24,AK!A24)</f>
        <v>1988</v>
      </c>
      <c r="R23">
        <f>MIN(IL!A24,MI!A24,NY!A24,PA!A24,OH!A24,MA!A24,WI!A24,MN!A24,IN!A24,CO!A24,IA!A24,CT!A24,NJ!A24,NE!A24,UT!A24,ME!A24,ID!A24,NH!A24,WA!A24,MT!A24,RI!A24,SD!A24,ND!A24,VT!A24,AK!A24)</f>
        <v>1988</v>
      </c>
      <c r="S23" t="b">
        <f t="shared" si="0"/>
        <v>1</v>
      </c>
    </row>
    <row r="24" spans="1:19">
      <c r="A24" s="96" t="s">
        <v>36</v>
      </c>
      <c r="B24" s="96"/>
      <c r="C24" s="96"/>
      <c r="G24" s="46" t="s">
        <v>36</v>
      </c>
      <c r="H24" s="46"/>
      <c r="Q24">
        <f>MAX(IL!A25,MI!A25,NY!A25,PA!A25,OH!A25,MA!A25,WI!A25,MN!A25,IN!A25,CO!A25,IA!A25,CT!A25,NJ!A25,NE!A25,UT!A25,ME!A25,ID!A25,NH!A25,WA!A25,MT!A25,RI!A25,SD!A25,ND!A25,VT!A25,AK!A25)</f>
        <v>1989</v>
      </c>
      <c r="R24">
        <f>MIN(IL!A25,MI!A25,NY!A25,PA!A25,OH!A25,MA!A25,WI!A25,MN!A25,IN!A25,CO!A25,IA!A25,CT!A25,NJ!A25,NE!A25,UT!A25,ME!A25,ID!A25,NH!A25,WA!A25,MT!A25,RI!A25,SD!A25,ND!A25,VT!A25,AK!A25)</f>
        <v>1989</v>
      </c>
      <c r="S24" t="b">
        <f t="shared" si="0"/>
        <v>1</v>
      </c>
    </row>
    <row r="25" spans="1:19">
      <c r="A25" s="1" t="s">
        <v>7</v>
      </c>
      <c r="B25" s="1" t="s">
        <v>15</v>
      </c>
      <c r="C25" s="1" t="s">
        <v>18</v>
      </c>
      <c r="D25" s="11" t="s">
        <v>37</v>
      </c>
      <c r="E25" t="s">
        <v>38</v>
      </c>
      <c r="G25" s="1" t="s">
        <v>7</v>
      </c>
      <c r="H25" s="1" t="s">
        <v>3</v>
      </c>
      <c r="I25" t="s">
        <v>38</v>
      </c>
      <c r="Q25">
        <f>MAX(IL!A26,MI!A26,NY!A26,PA!A26,OH!A26,MA!A26,WI!A26,MN!A26,IN!A26,CO!A26,IA!A26,CT!A26,NJ!A26,NE!A26,UT!A26,ME!A26,ID!A26,NH!A26,WA!A26,MT!A26,RI!A26,SD!A26,ND!A26,VT!A26,AK!A26)</f>
        <v>1990</v>
      </c>
      <c r="R25">
        <f>MIN(IL!A26,MI!A26,NY!A26,PA!A26,OH!A26,MA!A26,WI!A26,MN!A26,IN!A26,CO!A26,IA!A26,CT!A26,NJ!A26,NE!A26,UT!A26,ME!A26,ID!A26,NH!A26,WA!A26,MT!A26,RI!A26,SD!A26,ND!A26,VT!A26,AK!A26)</f>
        <v>1990</v>
      </c>
      <c r="S25" t="b">
        <f t="shared" si="0"/>
        <v>1</v>
      </c>
    </row>
    <row r="26" spans="1:19">
      <c r="A26" s="2" t="s">
        <v>39</v>
      </c>
      <c r="B26" s="3">
        <v>4125941.64</v>
      </c>
      <c r="C26" s="3">
        <v>774579.36</v>
      </c>
      <c r="D26" s="12">
        <f t="shared" ref="D26:D57" si="4">B26/SUM(B26:C26)</f>
        <v>0.84193938562858928</v>
      </c>
      <c r="E26" s="10">
        <f>SUM(B26:B$26)/B$77</f>
        <v>0.10817113114356179</v>
      </c>
      <c r="G26" s="2" t="s">
        <v>39</v>
      </c>
      <c r="H26" s="3">
        <v>4125941.64</v>
      </c>
      <c r="I26" s="10">
        <f>SUM(H26:H$26)/SUM(H$26:H$56)</f>
        <v>0.12634507054893124</v>
      </c>
      <c r="Q26">
        <f>MAX(IL!A27,MI!A27,NY!A27,PA!A27,OH!A27,MA!A27,WI!A27,MN!A27,IN!A27,CO!A27,IA!A27,CT!A27,NJ!A27,NE!A27,UT!A27,ME!A27,ID!A27,NH!A27,WA!A27,MT!A27,RI!A27,SD!A27,ND!A27,VT!A27,AK!A27)</f>
        <v>1991</v>
      </c>
      <c r="R26">
        <f>MIN(IL!A27,MI!A27,NY!A27,PA!A27,OH!A27,MA!A27,WI!A27,MN!A27,IN!A27,CO!A27,IA!A27,CT!A27,NJ!A27,NE!A27,UT!A27,ME!A27,ID!A27,NH!A27,WA!A27,MT!A27,RI!A27,SD!A27,ND!A27,VT!A27,AK!A27)</f>
        <v>1991</v>
      </c>
      <c r="S26" t="b">
        <f t="shared" si="0"/>
        <v>1</v>
      </c>
    </row>
    <row r="27" spans="1:19">
      <c r="A27" s="2" t="s">
        <v>40</v>
      </c>
      <c r="B27" s="3">
        <v>3918917</v>
      </c>
      <c r="C27" s="4"/>
      <c r="D27" s="12">
        <f t="shared" si="4"/>
        <v>1</v>
      </c>
      <c r="E27" s="10">
        <f>SUM(B$26:B27)/B$77</f>
        <v>0.21091463110924086</v>
      </c>
      <c r="G27" s="2" t="s">
        <v>40</v>
      </c>
      <c r="H27" s="3">
        <v>3918917</v>
      </c>
      <c r="I27" s="10">
        <f>SUM(H$26:H27)/SUM(H$26:H$56)</f>
        <v>0.24635060820370186</v>
      </c>
      <c r="Q27">
        <f>MAX(IL!A28,MI!A28,NY!A28,PA!A28,OH!A28,MA!A28,WI!A28,MN!A28,IN!A28,CO!A28,IA!A28,CT!A28,NJ!A28,NE!A28,UT!A28,ME!A28,ID!A28,NH!A28,WA!A28,MT!A28,RI!A28,SD!A28,ND!A28,VT!A28,AK!A28)</f>
        <v>1992</v>
      </c>
      <c r="R27">
        <f>MIN(IL!A28,MI!A28,NY!A28,PA!A28,OH!A28,MA!A28,WI!A28,MN!A28,IN!A28,CO!A28,IA!A28,CT!A28,NJ!A28,NE!A28,UT!A28,ME!A28,ID!A28,NH!A28,WA!A28,MT!A28,RI!A28,SD!A28,ND!A28,VT!A28,AK!A28)</f>
        <v>1992</v>
      </c>
      <c r="S27" t="b">
        <f t="shared" si="0"/>
        <v>1</v>
      </c>
    </row>
    <row r="28" spans="1:19">
      <c r="A28" s="2" t="s">
        <v>41</v>
      </c>
      <c r="B28" s="3">
        <v>3335917.98</v>
      </c>
      <c r="C28" s="3">
        <v>4185202.02</v>
      </c>
      <c r="D28" s="12">
        <f t="shared" si="4"/>
        <v>0.44354005520454398</v>
      </c>
      <c r="E28" s="10">
        <f>SUM(B$26:B28)/B$77</f>
        <v>0.29837345936807824</v>
      </c>
      <c r="G28" s="2" t="s">
        <v>41</v>
      </c>
      <c r="H28" s="3">
        <v>3335917.98</v>
      </c>
      <c r="I28" s="10">
        <f>SUM(H$26:H28)/SUM(H$26:H$56)</f>
        <v>0.34850348124544178</v>
      </c>
      <c r="Q28">
        <f>MAX(IL!A29,MI!A29,NY!A29,PA!A29,OH!A29,MA!A29,WI!A29,MN!A29,IN!A29,CO!A29,IA!A29,CT!A29,NJ!A29,NE!A29,UT!A29,ME!A29,ID!A29,NH!A29,WA!A29,MT!A29,RI!A29,SD!A29,ND!A29,VT!A29,AK!A29)</f>
        <v>1993</v>
      </c>
      <c r="R28">
        <f>MIN(IL!A29,MI!A29,NY!A29,PA!A29,OH!A29,MA!A29,WI!A29,MN!A29,IN!A29,CO!A29,IA!A29,CT!A29,NJ!A29,NE!A29,UT!A29,ME!A29,ID!A29,NH!A29,WA!A29,MT!A29,RI!A29,SD!A29,ND!A29,VT!A29,AK!A29)</f>
        <v>1993</v>
      </c>
      <c r="S28" t="b">
        <f t="shared" si="0"/>
        <v>1</v>
      </c>
    </row>
    <row r="29" spans="1:19">
      <c r="A29" s="2" t="s">
        <v>42</v>
      </c>
      <c r="B29" s="3">
        <v>3010633.41</v>
      </c>
      <c r="C29" s="3">
        <v>2117766.59</v>
      </c>
      <c r="D29" s="12">
        <f t="shared" si="4"/>
        <v>0.58705120700413382</v>
      </c>
      <c r="E29" s="10">
        <f>SUM(B$26:B29)/B$77</f>
        <v>0.37730419805353832</v>
      </c>
      <c r="G29" s="2" t="s">
        <v>42</v>
      </c>
      <c r="H29" s="3">
        <v>3010633.41</v>
      </c>
      <c r="I29" s="10">
        <f>SUM(H$26:H29)/SUM(H$26:H$56)</f>
        <v>0.44069545189663584</v>
      </c>
      <c r="Q29">
        <f>MAX(IL!A30,MI!A30,NY!A30,PA!A30,OH!A30,MA!A30,WI!A30,MN!A30,IN!A30,CO!A30,IA!A30,CT!A30,NJ!A30,NE!A30,UT!A30,ME!A30,ID!A30,NH!A30,WA!A30,MT!A30,RI!A30,SD!A30,ND!A30,VT!A30,AK!A30)</f>
        <v>1994</v>
      </c>
      <c r="R29">
        <f>MIN(IL!A30,MI!A30,NY!A30,PA!A30,OH!A30,MA!A30,WI!A30,MN!A30,IN!A30,CO!A30,IA!A30,CT!A30,NJ!A30,NE!A30,UT!A30,ME!A30,ID!A30,NH!A30,WA!A30,MT!A30,RI!A30,SD!A30,ND!A30,VT!A30,AK!A30)</f>
        <v>1994</v>
      </c>
      <c r="S29" t="b">
        <f t="shared" si="0"/>
        <v>1</v>
      </c>
    </row>
    <row r="30" spans="1:19">
      <c r="A30" s="2" t="s">
        <v>43</v>
      </c>
      <c r="B30" s="3">
        <v>2967960.81</v>
      </c>
      <c r="C30" s="3">
        <v>1771040.19</v>
      </c>
      <c r="D30" s="12">
        <f t="shared" si="4"/>
        <v>0.62628406493267252</v>
      </c>
      <c r="E30" s="10">
        <f>SUM(B$26:B30)/B$77</f>
        <v>0.45511617554129108</v>
      </c>
      <c r="G30" s="2" t="s">
        <v>43</v>
      </c>
      <c r="H30" s="3">
        <v>2967960.81</v>
      </c>
      <c r="I30" s="10">
        <f>SUM(H$26:H30)/SUM(H$26:H$56)</f>
        <v>0.53158069716780088</v>
      </c>
      <c r="Q30">
        <f>MAX(IL!A31,MI!A31,NY!A31,PA!A31,OH!A31,MA!A31,WI!A31,MN!A31,IN!A31,CO!A31,IA!A31,CT!A31,NJ!A31,NE!A31,UT!A31,ME!A31,ID!A31,NH!A31,WA!A31,MT!A31,RI!A31,SD!A31,ND!A31,VT!A31,AK!A31)</f>
        <v>1995</v>
      </c>
      <c r="R30">
        <f>MIN(IL!A31,MI!A31,NY!A31,PA!A31,OH!A31,MA!A31,WI!A31,MN!A31,IN!A31,CO!A31,IA!A31,CT!A31,NJ!A31,NE!A31,UT!A31,ME!A31,ID!A31,NH!A31,WA!A31,MT!A31,RI!A31,SD!A31,ND!A31,VT!A31,AK!A31)</f>
        <v>1995</v>
      </c>
      <c r="S30" t="b">
        <f t="shared" si="0"/>
        <v>1</v>
      </c>
    </row>
    <row r="31" spans="1:19">
      <c r="A31" s="2" t="s">
        <v>17</v>
      </c>
      <c r="B31" s="3">
        <v>2651936.23</v>
      </c>
      <c r="C31" s="3">
        <v>61841.77</v>
      </c>
      <c r="D31" s="12">
        <f t="shared" si="4"/>
        <v>0.97721192743105734</v>
      </c>
      <c r="E31" s="10">
        <f>SUM(B$26:B31)/B$77</f>
        <v>0.52464283557414915</v>
      </c>
      <c r="G31" s="2" t="s">
        <v>44</v>
      </c>
      <c r="H31" s="3">
        <v>2388876</v>
      </c>
      <c r="I31" s="10">
        <f>SUM(H$26:H31)/SUM(H$26:H$56)</f>
        <v>0.60473313922528205</v>
      </c>
      <c r="Q31">
        <f>MAX(IL!A32,MI!A32,NY!A32,PA!A32,OH!A32,MA!A32,WI!A32,MN!A32,IN!A32,CO!A32,IA!A32,CT!A32,NJ!A32,NE!A32,UT!A32,ME!A32,ID!A32,NH!A32,WA!A32,MT!A32,RI!A32,SD!A32,ND!A32,VT!A32,AK!A32)</f>
        <v>1996</v>
      </c>
      <c r="R31">
        <f>MIN(IL!A32,MI!A32,NY!A32,PA!A32,OH!A32,MA!A32,WI!A32,MN!A32,IN!A32,CO!A32,IA!A32,CT!A32,NJ!A32,NE!A32,UT!A32,ME!A32,ID!A32,NH!A32,WA!A32,MT!A32,RI!A32,SD!A32,ND!A32,VT!A32,AK!A32)</f>
        <v>1996</v>
      </c>
      <c r="S31" t="b">
        <f t="shared" si="0"/>
        <v>1</v>
      </c>
    </row>
    <row r="32" spans="1:19">
      <c r="A32" s="2" t="s">
        <v>44</v>
      </c>
      <c r="B32" s="3">
        <v>2388876</v>
      </c>
      <c r="C32" s="4"/>
      <c r="D32" s="12">
        <f t="shared" si="4"/>
        <v>1</v>
      </c>
      <c r="E32" s="10">
        <f>SUM(B$26:B32)/B$77</f>
        <v>0.58727276145010199</v>
      </c>
      <c r="G32" s="2" t="s">
        <v>45</v>
      </c>
      <c r="H32" s="3">
        <v>2229783</v>
      </c>
      <c r="I32" s="10">
        <f>SUM(H$26:H32)/SUM(H$26:H$56)</f>
        <v>0.67301381671053295</v>
      </c>
      <c r="Q32">
        <f>MAX(IL!A33,MI!A33,NY!A33,PA!A33,OH!A33,MA!A33,WI!A33,MN!A33,IN!A33,CO!A33,IA!A33,CT!A33,NJ!A33,NE!A33,UT!A33,ME!A33,ID!A33,NH!A33,WA!A33,MT!A33,RI!A33,SD!A33,ND!A33,VT!A33,AK!A33)</f>
        <v>1997</v>
      </c>
      <c r="R32">
        <f>MIN(IL!A33,MI!A33,NY!A33,PA!A33,OH!A33,MA!A33,WI!A33,MN!A33,IN!A33,CO!A33,IA!A33,CT!A33,NJ!A33,NE!A33,UT!A33,ME!A33,ID!A33,NH!A33,WA!A33,MT!A33,RI!A33,SD!A33,ND!A33,VT!A33,AK!A33)</f>
        <v>1997</v>
      </c>
      <c r="S32" t="b">
        <f t="shared" si="0"/>
        <v>1</v>
      </c>
    </row>
    <row r="33" spans="1:19">
      <c r="A33" s="2" t="s">
        <v>45</v>
      </c>
      <c r="B33" s="3">
        <v>2229783</v>
      </c>
      <c r="C33" s="4"/>
      <c r="D33" s="12">
        <f t="shared" si="4"/>
        <v>1</v>
      </c>
      <c r="E33" s="10">
        <f>SUM(B$26:B33)/B$77</f>
        <v>0.6457316952790072</v>
      </c>
      <c r="G33" s="2" t="s">
        <v>46</v>
      </c>
      <c r="H33" s="3">
        <v>1891557.93</v>
      </c>
      <c r="I33" s="10">
        <f>SUM(H$26:H33)/SUM(H$26:H$56)</f>
        <v>0.73093732629106123</v>
      </c>
      <c r="Q33">
        <f>MAX(IL!A34,MI!A34,NY!A34,PA!A34,OH!A34,MA!A34,WI!A34,MN!A34,IN!A34,CO!A34,IA!A34,CT!A34,NJ!A34,NE!A34,UT!A34,ME!A34,ID!A34,NH!A34,WA!A34,MT!A34,RI!A34,SD!A34,ND!A34,VT!A34,AK!A34)</f>
        <v>1998</v>
      </c>
      <c r="R33">
        <f>MIN(IL!A34,MI!A34,NY!A34,PA!A34,OH!A34,MA!A34,WI!A34,MN!A34,IN!A34,CO!A34,IA!A34,CT!A34,NJ!A34,NE!A34,UT!A34,ME!A34,ID!A34,NH!A34,WA!A34,MT!A34,RI!A34,SD!A34,ND!A34,VT!A34,AK!A34)</f>
        <v>1998</v>
      </c>
      <c r="S33" t="b">
        <f t="shared" si="0"/>
        <v>1</v>
      </c>
    </row>
    <row r="34" spans="1:19">
      <c r="A34" s="2" t="s">
        <v>46</v>
      </c>
      <c r="B34" s="3">
        <v>1891557.93</v>
      </c>
      <c r="C34" s="3">
        <v>708039.07</v>
      </c>
      <c r="D34" s="12">
        <f t="shared" si="4"/>
        <v>0.72763506420418245</v>
      </c>
      <c r="E34" s="10">
        <f>SUM(B$26:B34)/B$77</f>
        <v>0.69532327430863061</v>
      </c>
      <c r="G34" s="2" t="s">
        <v>47</v>
      </c>
      <c r="H34" s="3">
        <v>1715318.33</v>
      </c>
      <c r="I34" s="10">
        <f>SUM(H$26:H34)/SUM(H$26:H$56)</f>
        <v>0.7834640060958985</v>
      </c>
      <c r="Q34">
        <f>MAX(IL!A35,MI!A35,NY!A35,PA!A35,OH!A35,MA!A35,WI!A35,MN!A35,IN!A35,CO!A35,IA!A35,CT!A35,NJ!A35,NE!A35,UT!A35,ME!A35,ID!A35,NH!A35,WA!A35,MT!A35,RI!A35,SD!A35,ND!A35,VT!A35,AK!A35)</f>
        <v>1999</v>
      </c>
      <c r="R34">
        <f>MIN(IL!A35,MI!A35,NY!A35,PA!A35,OH!A35,MA!A35,WI!A35,MN!A35,IN!A35,CO!A35,IA!A35,CT!A35,NJ!A35,NE!A35,UT!A35,ME!A35,ID!A35,NH!A35,WA!A35,MT!A35,RI!A35,SD!A35,ND!A35,VT!A35,AK!A35)</f>
        <v>1999</v>
      </c>
      <c r="S34" t="b">
        <f t="shared" si="0"/>
        <v>1</v>
      </c>
    </row>
    <row r="35" spans="1:19">
      <c r="A35" s="2" t="s">
        <v>47</v>
      </c>
      <c r="B35" s="3">
        <v>1715318.33</v>
      </c>
      <c r="C35" s="3">
        <v>544542.67000000004</v>
      </c>
      <c r="D35" s="12">
        <f t="shared" si="4"/>
        <v>0.75903709564437816</v>
      </c>
      <c r="E35" s="10">
        <f>SUM(B$26:B35)/B$77</f>
        <v>0.74029432339680568</v>
      </c>
      <c r="G35" s="2" t="s">
        <v>48</v>
      </c>
      <c r="H35" s="3">
        <v>1278146.07</v>
      </c>
      <c r="I35" s="10">
        <f>SUM(H$26:H35)/SUM(H$26:H$56)</f>
        <v>0.82260354549713666</v>
      </c>
      <c r="Q35">
        <f>MAX(IL!A36,MI!A36,NY!A36,PA!A36,OH!A36,MA!A36,WI!A36,MN!A36,IN!A36,CO!A36,IA!A36,CT!A36,NJ!A36,NE!A36,UT!A36,ME!A36,ID!A36,NH!A36,WA!A36,MT!A36,RI!A36,SD!A36,ND!A36,VT!A36,AK!A36)</f>
        <v>2000</v>
      </c>
      <c r="R35">
        <f>MIN(IL!A36,MI!A36,NY!A36,PA!A36,OH!A36,MA!A36,WI!A36,MN!A36,IN!A36,CO!A36,IA!A36,CT!A36,NJ!A36,NE!A36,UT!A36,ME!A36,ID!A36,NH!A36,WA!A36,MT!A36,RI!A36,SD!A36,ND!A36,VT!A36,AK!A36)</f>
        <v>2000</v>
      </c>
      <c r="S35" t="b">
        <f t="shared" si="0"/>
        <v>1</v>
      </c>
    </row>
    <row r="36" spans="1:19">
      <c r="A36" s="2" t="s">
        <v>48</v>
      </c>
      <c r="B36" s="3">
        <v>1278146.07</v>
      </c>
      <c r="C36" s="3">
        <v>3801.93</v>
      </c>
      <c r="D36" s="12">
        <f t="shared" si="4"/>
        <v>0.99703425567963755</v>
      </c>
      <c r="E36" s="10">
        <f>SUM(B$26:B36)/B$77</f>
        <v>0.77380388756955487</v>
      </c>
      <c r="G36" s="2" t="s">
        <v>49</v>
      </c>
      <c r="H36" s="3">
        <v>767037.84</v>
      </c>
      <c r="I36" s="10">
        <f>SUM(H$26:H36)/SUM(H$26:H$56)</f>
        <v>0.84609186851871476</v>
      </c>
      <c r="Q36">
        <f>MAX(IL!A37,MI!A37,NY!A37,PA!A37,OH!A37,MA!A37,WI!A37,MN!A37,IN!A37,CO!A37,IA!A37,CT!A37,NJ!A37,NE!A37,UT!A37,ME!A37,ID!A37,NH!A37,WA!A37,MT!A37,RI!A37,SD!A37,ND!A37,VT!A37,AK!A37)</f>
        <v>2001</v>
      </c>
      <c r="R36">
        <f>MIN(IL!A37,MI!A37,NY!A37,PA!A37,OH!A37,MA!A37,WI!A37,MN!A37,IN!A37,CO!A37,IA!A37,CT!A37,NJ!A37,NE!A37,UT!A37,ME!A37,ID!A37,NH!A37,WA!A37,MT!A37,RI!A37,SD!A37,ND!A37,VT!A37,AK!A37)</f>
        <v>2001</v>
      </c>
      <c r="S36" t="b">
        <f t="shared" si="0"/>
        <v>1</v>
      </c>
    </row>
    <row r="37" spans="1:19">
      <c r="A37" s="2" t="s">
        <v>10</v>
      </c>
      <c r="B37" s="3">
        <v>1107698.55</v>
      </c>
      <c r="C37" s="3">
        <v>274198.45</v>
      </c>
      <c r="D37" s="12">
        <f t="shared" si="4"/>
        <v>0.80157822905759257</v>
      </c>
      <c r="E37" s="10">
        <f>SUM(B$26:B37)/B$77</f>
        <v>0.80284477461408987</v>
      </c>
      <c r="G37" s="2" t="s">
        <v>50</v>
      </c>
      <c r="H37" s="3">
        <v>761079.75</v>
      </c>
      <c r="I37" s="10">
        <f>SUM(H$26:H37)/SUM(H$26:H$56)</f>
        <v>0.86939774220700883</v>
      </c>
      <c r="Q37">
        <f>MAX(IL!A38,MI!A38,NY!A38,PA!A38,OH!A38,MA!A38,WI!A38,MN!A38,IN!A38,CO!A38,IA!A38,CT!A38,NJ!A38,NE!A38,UT!A38,ME!A38,ID!A38,NH!A38,WA!A38,MT!A38,RI!A38,SD!A38,ND!A38,VT!A38,AK!A38)</f>
        <v>2002</v>
      </c>
      <c r="R37">
        <f>MIN(IL!A38,MI!A38,NY!A38,PA!A38,OH!A38,MA!A38,WI!A38,MN!A38,IN!A38,CO!A38,IA!A38,CT!A38,NJ!A38,NE!A38,UT!A38,ME!A38,ID!A38,NH!A38,WA!A38,MT!A38,RI!A38,SD!A38,ND!A38,VT!A38,AK!A38)</f>
        <v>2002</v>
      </c>
      <c r="S37" t="b">
        <f t="shared" si="0"/>
        <v>1</v>
      </c>
    </row>
    <row r="38" spans="1:19">
      <c r="A38" s="2" t="s">
        <v>49</v>
      </c>
      <c r="B38" s="3">
        <v>767037.84</v>
      </c>
      <c r="C38" s="3">
        <v>2626945.16</v>
      </c>
      <c r="D38" s="12">
        <f t="shared" si="4"/>
        <v>0.22599931702663212</v>
      </c>
      <c r="E38" s="10">
        <f>SUM(B$26:B38)/B$77</f>
        <v>0.82295445090672747</v>
      </c>
      <c r="G38" s="2" t="s">
        <v>51</v>
      </c>
      <c r="H38" s="3">
        <v>651941.03</v>
      </c>
      <c r="I38" s="10">
        <f>SUM(H$26:H38)/SUM(H$26:H$56)</f>
        <v>0.88936155716516063</v>
      </c>
      <c r="Q38">
        <f>MAX(IL!A39,MI!A39,NY!A39,PA!A39,OH!A39,MA!A39,WI!A39,MN!A39,IN!A39,CO!A39,IA!A39,CT!A39,NJ!A39,NE!A39,UT!A39,ME!A39,ID!A39,NH!A39,WA!A39,MT!A39,RI!A39,SD!A39,ND!A39,VT!A39,AK!A39)</f>
        <v>2003</v>
      </c>
      <c r="R38">
        <f>MIN(IL!A39,MI!A39,NY!A39,PA!A39,OH!A39,MA!A39,WI!A39,MN!A39,IN!A39,CO!A39,IA!A39,CT!A39,NJ!A39,NE!A39,UT!A39,ME!A39,ID!A39,NH!A39,WA!A39,MT!A39,RI!A39,SD!A39,ND!A39,VT!A39,AK!A39)</f>
        <v>2003</v>
      </c>
      <c r="S38" t="b">
        <f t="shared" si="0"/>
        <v>1</v>
      </c>
    </row>
    <row r="39" spans="1:19">
      <c r="A39" s="2" t="s">
        <v>50</v>
      </c>
      <c r="B39" s="3">
        <v>761079.75</v>
      </c>
      <c r="C39" s="3">
        <v>4121.25</v>
      </c>
      <c r="D39" s="12">
        <f t="shared" si="4"/>
        <v>0.99461416020104521</v>
      </c>
      <c r="E39" s="10">
        <f>SUM(B$26:B39)/B$77</f>
        <v>0.84290792204888332</v>
      </c>
      <c r="G39" s="2" t="s">
        <v>52</v>
      </c>
      <c r="H39" s="3">
        <v>545067.78</v>
      </c>
      <c r="I39" s="10">
        <f>SUM(H$26:H39)/SUM(H$26:H$56)</f>
        <v>0.90605268688216978</v>
      </c>
      <c r="Q39">
        <f>MAX(IL!A40,MI!A40,NY!A40,PA!A40,OH!A40,MA!A40,WI!A40,MN!A40,IN!A40,CO!A40,IA!A40,CT!A40,NJ!A40,NE!A40,UT!A40,ME!A40,ID!A40,NH!A40,WA!A40,MT!A40,RI!A40,SD!A40,ND!A40,VT!A40,AK!A40)</f>
        <v>2004</v>
      </c>
      <c r="R39">
        <f>MIN(IL!A40,MI!A40,NY!A40,PA!A40,OH!A40,MA!A40,WI!A40,MN!A40,IN!A40,CO!A40,IA!A40,CT!A40,NJ!A40,NE!A40,UT!A40,ME!A40,ID!A40,NH!A40,WA!A40,MT!A40,RI!A40,SD!A40,ND!A40,VT!A40,AK!A40)</f>
        <v>2004</v>
      </c>
      <c r="S39" t="b">
        <f t="shared" si="0"/>
        <v>1</v>
      </c>
    </row>
    <row r="40" spans="1:19">
      <c r="A40" s="2" t="s">
        <v>51</v>
      </c>
      <c r="B40" s="3">
        <v>651941.03</v>
      </c>
      <c r="C40" s="3">
        <v>388055.97</v>
      </c>
      <c r="D40" s="12">
        <f t="shared" si="4"/>
        <v>0.62686818327360561</v>
      </c>
      <c r="E40" s="10">
        <f>SUM(B$26:B40)/B$77</f>
        <v>0.8600000684743957</v>
      </c>
      <c r="G40" s="2" t="s">
        <v>53</v>
      </c>
      <c r="H40" s="3">
        <v>485928.5</v>
      </c>
      <c r="I40" s="10">
        <f>SUM(H$26:H40)/SUM(H$26:H$56)</f>
        <v>0.92093284660595975</v>
      </c>
      <c r="Q40">
        <f>MAX(IL!A41,MI!A41,NY!A41,PA!A41,OH!A41,MA!A41,WI!A41,MN!A41,IN!A41,CO!A41,IA!A41,CT!A41,NJ!A41,NE!A41,UT!A41,ME!A41,ID!A41,NH!A41,WA!A41,MT!A41,RI!A41,SD!A41,ND!A41,VT!A41,AK!A41)</f>
        <v>2005</v>
      </c>
      <c r="R40">
        <f>MIN(IL!A41,MI!A41,NY!A41,PA!A41,OH!A41,MA!A41,WI!A41,MN!A41,IN!A41,CO!A41,IA!A41,CT!A41,NJ!A41,NE!A41,UT!A41,ME!A41,ID!A41,NH!A41,WA!A41,MT!A41,RI!A41,SD!A41,ND!A41,VT!A41,AK!A41)</f>
        <v>2005</v>
      </c>
      <c r="S40" t="b">
        <f t="shared" si="0"/>
        <v>1</v>
      </c>
    </row>
    <row r="41" spans="1:19">
      <c r="A41" s="2" t="s">
        <v>14</v>
      </c>
      <c r="B41" s="3">
        <v>564535</v>
      </c>
      <c r="C41" s="4"/>
      <c r="D41" s="12">
        <f t="shared" si="4"/>
        <v>1</v>
      </c>
      <c r="E41" s="10">
        <f>SUM(B$26:B41)/B$77</f>
        <v>0.87480066306548421</v>
      </c>
      <c r="G41" s="2" t="s">
        <v>54</v>
      </c>
      <c r="H41" s="3">
        <v>433329</v>
      </c>
      <c r="I41" s="10">
        <f>SUM(H$26:H41)/SUM(H$26:H$56)</f>
        <v>0.93420229824946333</v>
      </c>
      <c r="Q41">
        <f>MAX(IL!A42,MI!A42,NY!A42,PA!A42,OH!A42,MA!A42,WI!A42,MN!A42,IN!A42,CO!A42,IA!A42,CT!A42,NJ!A42,NE!A42,UT!A42,ME!A42,ID!A42,NH!A42,WA!A42,MT!A42,RI!A42,SD!A42,ND!A42,VT!A42,AK!A42)</f>
        <v>2006</v>
      </c>
      <c r="R41">
        <f>MIN(IL!A42,MI!A42,NY!A42,PA!A42,OH!A42,MA!A42,WI!A42,MN!A42,IN!A42,CO!A42,IA!A42,CT!A42,NJ!A42,NE!A42,UT!A42,ME!A42,ID!A42,NH!A42,WA!A42,MT!A42,RI!A42,SD!A42,ND!A42,VT!A42,AK!A42)</f>
        <v>2006</v>
      </c>
      <c r="S41" t="b">
        <f t="shared" si="0"/>
        <v>1</v>
      </c>
    </row>
    <row r="42" spans="1:19">
      <c r="A42" s="2" t="s">
        <v>52</v>
      </c>
      <c r="B42" s="3">
        <v>545067.78</v>
      </c>
      <c r="C42" s="3">
        <v>111443.22</v>
      </c>
      <c r="D42" s="12">
        <f t="shared" si="4"/>
        <v>0.83024927228942091</v>
      </c>
      <c r="E42" s="10">
        <f>SUM(B$26:B42)/B$77</f>
        <v>0.8890908793256711</v>
      </c>
      <c r="G42" s="2" t="s">
        <v>55</v>
      </c>
      <c r="H42" s="3">
        <v>346425</v>
      </c>
      <c r="I42" s="10">
        <f>SUM(H$26:H42)/SUM(H$26:H$56)</f>
        <v>0.94481056537582864</v>
      </c>
      <c r="Q42">
        <f>MAX(IL!A43,MI!A43,NY!A43,PA!A43,OH!A43,MA!A43,WI!A43,MN!A43,IN!A43,CO!A43,IA!A43,CT!A43,NJ!A43,NE!A43,UT!A43,ME!A43,ID!A43,NH!A43,WA!A43,MT!A43,RI!A43,SD!A43,ND!A43,VT!A43,AK!A43)</f>
        <v>2007</v>
      </c>
      <c r="R42">
        <f>MIN(IL!A43,MI!A43,NY!A43,PA!A43,OH!A43,MA!A43,WI!A43,MN!A43,IN!A43,CO!A43,IA!A43,CT!A43,NJ!A43,NE!A43,UT!A43,ME!A43,ID!A43,NH!A43,WA!A43,MT!A43,RI!A43,SD!A43,ND!A43,VT!A43,AK!A43)</f>
        <v>2007</v>
      </c>
      <c r="S42" t="b">
        <f t="shared" si="0"/>
        <v>1</v>
      </c>
    </row>
    <row r="43" spans="1:19">
      <c r="A43" s="2" t="s">
        <v>20</v>
      </c>
      <c r="B43" s="3">
        <v>538443</v>
      </c>
      <c r="C43" s="4"/>
      <c r="D43" s="12">
        <f t="shared" si="4"/>
        <v>1</v>
      </c>
      <c r="E43" s="10">
        <f>SUM(B$26:B43)/B$77</f>
        <v>0.90320741161048856</v>
      </c>
      <c r="G43" s="2" t="s">
        <v>56</v>
      </c>
      <c r="H43" s="3">
        <v>315573</v>
      </c>
      <c r="I43" s="10">
        <f>SUM(H$26:H43)/SUM(H$26:H$56)</f>
        <v>0.95447407892672265</v>
      </c>
      <c r="Q43">
        <f>MAX(IL!A44,MI!A44,NY!A44,PA!A44,OH!A44,MA!A44,WI!A44,MN!A44,IN!A44,CO!A44,IA!A44,CT!A44,NJ!A44,NE!A44,UT!A44,ME!A44,ID!A44,NH!A44,WA!A44,MT!A44,RI!A44,SD!A44,ND!A44,VT!A44,AK!A44)</f>
        <v>2008</v>
      </c>
      <c r="R43">
        <f>MIN(IL!A44,MI!A44,NY!A44,PA!A44,OH!A44,MA!A44,WI!A44,MN!A44,IN!A44,CO!A44,IA!A44,CT!A44,NJ!A44,NE!A44,UT!A44,ME!A44,ID!A44,NH!A44,WA!A44,MT!A44,RI!A44,SD!A44,ND!A44,VT!A44,AK!A44)</f>
        <v>2008</v>
      </c>
      <c r="S43" t="b">
        <f t="shared" si="0"/>
        <v>1</v>
      </c>
    </row>
    <row r="44" spans="1:19">
      <c r="A44" s="2" t="s">
        <v>53</v>
      </c>
      <c r="B44" s="3">
        <v>485928.5</v>
      </c>
      <c r="C44" s="3">
        <v>2453103.5</v>
      </c>
      <c r="D44" s="12">
        <f t="shared" si="4"/>
        <v>0.1653362399592791</v>
      </c>
      <c r="E44" s="10">
        <f>SUM(B$26:B44)/B$77</f>
        <v>0.91594715445859498</v>
      </c>
      <c r="G44" s="2" t="s">
        <v>57</v>
      </c>
      <c r="H44" s="3">
        <v>257193</v>
      </c>
      <c r="I44" s="10">
        <f>SUM(H$26:H44)/SUM(H$26:H$56)</f>
        <v>0.96234987324592958</v>
      </c>
      <c r="Q44">
        <f>MAX(IL!A45,MI!A45,NY!A45,PA!A45,OH!A45,MA!A45,WI!A45,MN!A45,IN!A45,CO!A45,IA!A45,CT!A45,NJ!A45,NE!A45,UT!A45,ME!A45,ID!A45,NH!A45,WA!A45,MT!A45,RI!A45,SD!A45,ND!A45,VT!A45,AK!A45)</f>
        <v>2009</v>
      </c>
      <c r="R44">
        <f>MIN(IL!A45,MI!A45,NY!A45,PA!A45,OH!A45,MA!A45,WI!A45,MN!A45,IN!A45,CO!A45,IA!A45,CT!A45,NJ!A45,NE!A45,UT!A45,ME!A45,ID!A45,NH!A45,WA!A45,MT!A45,RI!A45,SD!A45,ND!A45,VT!A45,AK!A45)</f>
        <v>2009</v>
      </c>
      <c r="S44" t="b">
        <f t="shared" si="0"/>
        <v>1</v>
      </c>
    </row>
    <row r="45" spans="1:19">
      <c r="A45" s="2" t="s">
        <v>54</v>
      </c>
      <c r="B45" s="3">
        <v>433329</v>
      </c>
      <c r="C45" s="4"/>
      <c r="D45" s="12">
        <f t="shared" si="4"/>
        <v>1</v>
      </c>
      <c r="E45" s="10">
        <f>SUM(B$26:B45)/B$77</f>
        <v>0.92730787939781356</v>
      </c>
      <c r="G45" s="2" t="s">
        <v>58</v>
      </c>
      <c r="H45" s="3">
        <v>226146</v>
      </c>
      <c r="I45" s="10">
        <f>SUM(H$26:H45)/SUM(H$26:H$56)</f>
        <v>0.96927494267671255</v>
      </c>
      <c r="Q45">
        <f>MAX(IL!A46,MI!A46,NY!A46,PA!A46,OH!A46,MA!A46,WI!A46,MN!A46,IN!A46,CO!A46,IA!A46,CT!A46,NJ!A46,NE!A46,UT!A46,ME!A46,ID!A46,NH!A46,WA!A46,MT!A46,RI!A46,SD!A46,ND!A46,VT!A46,AK!A46)</f>
        <v>2010</v>
      </c>
      <c r="R45">
        <f>MIN(IL!A46,MI!A46,NY!A46,PA!A46,OH!A46,MA!A46,WI!A46,MN!A46,IN!A46,CO!A46,IA!A46,CT!A46,NJ!A46,NE!A46,UT!A46,ME!A46,ID!A46,NH!A46,WA!A46,MT!A46,RI!A46,SD!A46,ND!A46,VT!A46,AK!A46)</f>
        <v>2010</v>
      </c>
      <c r="S45" t="b">
        <f t="shared" si="0"/>
        <v>1</v>
      </c>
    </row>
    <row r="46" spans="1:19">
      <c r="A46" s="2" t="s">
        <v>22</v>
      </c>
      <c r="B46" s="3">
        <v>365152.91</v>
      </c>
      <c r="C46" s="3">
        <v>53536.09</v>
      </c>
      <c r="D46" s="12">
        <f t="shared" si="4"/>
        <v>0.87213399444456385</v>
      </c>
      <c r="E46" s="10">
        <f>SUM(B$26:B46)/B$77</f>
        <v>0.93688120998788527</v>
      </c>
      <c r="G46" s="2" t="s">
        <v>59</v>
      </c>
      <c r="H46" s="3">
        <v>159278.48000000001</v>
      </c>
      <c r="I46" s="10">
        <f>SUM(H$26:H46)/SUM(H$26:H$56)</f>
        <v>0.97415238703933482</v>
      </c>
      <c r="Q46">
        <f>MAX(IL!A47,MI!A47,NY!A47,PA!A47,OH!A47,MA!A47,WI!A47,MN!A47,IN!A47,CO!A47,IA!A47,CT!A47,NJ!A47,NE!A47,UT!A47,ME!A47,ID!A47,NH!A47,WA!A47,MT!A47,RI!A47,SD!A47,ND!A47,VT!A47,AK!A47)</f>
        <v>2011</v>
      </c>
      <c r="R46">
        <f>MIN(IL!A47,MI!A47,NY!A47,PA!A47,OH!A47,MA!A47,WI!A47,MN!A47,IN!A47,CO!A47,IA!A47,CT!A47,NJ!A47,NE!A47,UT!A47,ME!A47,ID!A47,NH!A47,WA!A47,MT!A47,RI!A47,SD!A47,ND!A47,VT!A47,AK!A47)</f>
        <v>2011</v>
      </c>
      <c r="S46" t="b">
        <f t="shared" si="0"/>
        <v>1</v>
      </c>
    </row>
    <row r="47" spans="1:19">
      <c r="A47" s="2" t="s">
        <v>55</v>
      </c>
      <c r="B47" s="3">
        <v>346425</v>
      </c>
      <c r="C47" s="4"/>
      <c r="D47" s="12">
        <f t="shared" si="4"/>
        <v>1</v>
      </c>
      <c r="E47" s="10">
        <f>SUM(B$26:B47)/B$77</f>
        <v>0.94596354497370161</v>
      </c>
      <c r="G47" s="2" t="s">
        <v>60</v>
      </c>
      <c r="H47" s="3">
        <v>149443.1</v>
      </c>
      <c r="I47" s="10">
        <f>SUM(H$26:H47)/SUM(H$26:H$56)</f>
        <v>0.97872865123791208</v>
      </c>
      <c r="Q47">
        <f>MAX(IL!A48,MI!A48,NY!A48,PA!A48,OH!A48,MA!A48,WI!A48,MN!A48,IN!A48,CO!A48,IA!A48,CT!A48,NJ!A48,NE!A48,UT!A48,ME!A48,ID!A48,NH!A48,WA!A48,MT!A48,RI!A48,SD!A48,ND!A48,VT!A48,AK!A48)</f>
        <v>2012</v>
      </c>
      <c r="R47">
        <f>MIN(IL!A48,MI!A48,NY!A48,PA!A48,OH!A48,MA!A48,WI!A48,MN!A48,IN!A48,CO!A48,IA!A48,CT!A48,NJ!A48,NE!A48,UT!A48,ME!A48,ID!A48,NH!A48,WA!A48,MT!A48,RI!A48,SD!A48,ND!A48,VT!A48,AK!A48)</f>
        <v>2012</v>
      </c>
      <c r="S47" t="b">
        <f t="shared" si="0"/>
        <v>1</v>
      </c>
    </row>
    <row r="48" spans="1:19">
      <c r="A48" s="2" t="s">
        <v>56</v>
      </c>
      <c r="B48" s="3">
        <v>315573</v>
      </c>
      <c r="C48" s="4"/>
      <c r="D48" s="12">
        <f t="shared" si="4"/>
        <v>1</v>
      </c>
      <c r="E48" s="10">
        <f>SUM(B$26:B48)/B$77</f>
        <v>0.95423702321135484</v>
      </c>
      <c r="G48" s="2" t="s">
        <v>61</v>
      </c>
      <c r="H48" s="3">
        <v>145672.45000000001</v>
      </c>
      <c r="I48" s="10">
        <f>SUM(H$26:H48)/SUM(H$26:H$56)</f>
        <v>0.98318945014836046</v>
      </c>
      <c r="Q48">
        <f>MAX(IL!A49,MI!A49,NY!A49,PA!A49,OH!A49,MA!A49,WI!A49,MN!A49,IN!A49,CO!A49,IA!A49,CT!A49,NJ!A49,NE!A49,UT!A49,ME!A49,ID!A49,NH!A49,WA!A49,MT!A49,RI!A49,SD!A49,ND!A49,VT!A49,AK!A49)</f>
        <v>2013</v>
      </c>
      <c r="R48">
        <f>MIN(IL!A49,MI!A49,NY!A49,PA!A49,OH!A49,MA!A49,WI!A49,MN!A49,IN!A49,CO!A49,IA!A49,CT!A49,NJ!A49,NE!A49,UT!A49,ME!A49,ID!A49,NH!A49,WA!A49,MT!A49,RI!A49,SD!A49,ND!A49,VT!A49,AK!A49)</f>
        <v>2013</v>
      </c>
      <c r="S48" t="b">
        <f t="shared" si="0"/>
        <v>1</v>
      </c>
    </row>
    <row r="49" spans="1:19">
      <c r="A49" s="2" t="s">
        <v>24</v>
      </c>
      <c r="B49" s="3">
        <v>258824</v>
      </c>
      <c r="C49" s="4"/>
      <c r="D49" s="12">
        <f t="shared" si="4"/>
        <v>1</v>
      </c>
      <c r="E49" s="10">
        <f>SUM(B$26:B49)/B$77</f>
        <v>0.96102269477192037</v>
      </c>
      <c r="G49" s="2" t="s">
        <v>62</v>
      </c>
      <c r="H49" s="3">
        <v>131464.81</v>
      </c>
      <c r="I49" s="10">
        <f>SUM(H$26:H49)/SUM(H$26:H$56)</f>
        <v>0.98721518103440176</v>
      </c>
      <c r="Q49">
        <f>MAX(IL!A50,MI!A50,NY!A50,PA!A50,OH!A50,MA!A50,WI!A50,MN!A50,IN!A50,CO!A50,IA!A50,CT!A50,NJ!A50,NE!A50,UT!A50,ME!A50,ID!A50,NH!A50,WA!A50,MT!A50,RI!A50,SD!A50,ND!A50,VT!A50,AK!A50)</f>
        <v>2014</v>
      </c>
      <c r="R49">
        <f>MIN(IL!A50,MI!A50,NY!A50,PA!A50,OH!A50,MA!A50,WI!A50,MN!A50,IN!A50,CO!A50,IA!A50,CT!A50,NJ!A50,NE!A50,UT!A50,ME!A50,ID!A50,NH!A50,WA!A50,MT!A50,RI!A50,SD!A50,ND!A50,VT!A50,AK!A50)</f>
        <v>2014</v>
      </c>
      <c r="S49" t="b">
        <f t="shared" si="0"/>
        <v>1</v>
      </c>
    </row>
    <row r="50" spans="1:19">
      <c r="A50" s="2" t="s">
        <v>57</v>
      </c>
      <c r="B50" s="3">
        <v>257193</v>
      </c>
      <c r="C50" s="4"/>
      <c r="D50" s="12" t="s">
        <v>63</v>
      </c>
      <c r="E50" s="10">
        <f>SUM(B$26:B50)/B$77</f>
        <v>0.96776560588401417</v>
      </c>
      <c r="G50" s="2" t="s">
        <v>64</v>
      </c>
      <c r="H50" s="3">
        <v>107045.73</v>
      </c>
      <c r="I50" s="10">
        <f>SUM(H$26:H50)/SUM(H$26:H$56)</f>
        <v>0.99049314797840626</v>
      </c>
      <c r="Q50">
        <f>MAX(IL!A51,MI!A51,NY!A51,PA!A51,OH!A51,MA!A51,WI!A51,MN!A51,IN!A51,CO!A51,IA!A51,CT!A51,NJ!A51,NE!A51,UT!A51,ME!A51,ID!A51,NH!A51,WA!A51,MT!A51,RI!A51,SD!A51,ND!A51,VT!A51,AK!A51)</f>
        <v>2015</v>
      </c>
      <c r="R50">
        <f>MIN(IL!A51,MI!A51,NY!A51,PA!A51,OH!A51,MA!A51,WI!A51,MN!A51,IN!A51,CO!A51,IA!A51,CT!A51,NJ!A51,NE!A51,UT!A51,ME!A51,ID!A51,NH!A51,WA!A51,MT!A51,RI!A51,SD!A51,ND!A51,VT!A51,AK!A51)</f>
        <v>2015</v>
      </c>
      <c r="S50" t="b">
        <f t="shared" si="0"/>
        <v>1</v>
      </c>
    </row>
    <row r="51" spans="1:19">
      <c r="A51" s="2" t="s">
        <v>58</v>
      </c>
      <c r="B51" s="3">
        <v>226146</v>
      </c>
      <c r="C51" s="4"/>
      <c r="D51" s="12">
        <f t="shared" si="4"/>
        <v>1</v>
      </c>
      <c r="E51" s="10">
        <f>SUM(B$26:B51)/B$77</f>
        <v>0.97369454787059828</v>
      </c>
      <c r="G51" s="2" t="s">
        <v>65</v>
      </c>
      <c r="H51" s="3">
        <v>96621.57</v>
      </c>
      <c r="I51" s="10">
        <f>SUM(H$26:H51)/SUM(H$26:H$56)</f>
        <v>0.99345190506790271</v>
      </c>
      <c r="Q51">
        <f>MAX(IL!A52,MI!A52,NY!A52,PA!A52,OH!A52,MA!A52,WI!A52,MN!A52,IN!A52,CO!A52,IA!A52,CT!A52,NJ!A52,NE!A52,UT!A52,ME!A52,ID!A52,NH!A52,WA!A52,MT!A52,RI!A52,SD!A52,ND!A52,VT!A52,AK!A52)</f>
        <v>2016</v>
      </c>
      <c r="R51">
        <f>MIN(IL!A52,MI!A52,NY!A52,PA!A52,OH!A52,MA!A52,WI!A52,MN!A52,IN!A52,CO!A52,IA!A52,CT!A52,NJ!A52,NE!A52,UT!A52,ME!A52,ID!A52,NH!A52,WA!A52,MT!A52,RI!A52,SD!A52,ND!A52,VT!A52,AK!A52)</f>
        <v>2016</v>
      </c>
      <c r="S51" t="b">
        <f t="shared" si="0"/>
        <v>1</v>
      </c>
    </row>
    <row r="52" spans="1:19">
      <c r="A52" s="2" t="s">
        <v>59</v>
      </c>
      <c r="B52" s="3">
        <v>159278.48000000001</v>
      </c>
      <c r="C52" s="3">
        <v>627774.52</v>
      </c>
      <c r="D52" s="12">
        <f t="shared" si="4"/>
        <v>0.2023732582176804</v>
      </c>
      <c r="E52" s="10">
        <f>SUM(B$26:B52)/B$77</f>
        <v>0.97787040270610848</v>
      </c>
      <c r="G52" s="2" t="s">
        <v>66</v>
      </c>
      <c r="H52" s="3">
        <v>83489.740000000005</v>
      </c>
      <c r="I52" s="10">
        <f>SUM(H$26:H52)/SUM(H$26:H$56)</f>
        <v>0.99600853771344144</v>
      </c>
      <c r="Q52">
        <f>MAX(IL!A53,MI!A53,NY!A53,PA!A53,OH!A53,MA!A53,WI!A53,MN!A53,IN!A53,CO!A53,IA!A53,CT!A53,NJ!A53,NE!A53,UT!A53,ME!A53,ID!A53,NH!A53,WA!A53,MT!A53,RI!A53,SD!A53,ND!A53,VT!A53,AK!A53)</f>
        <v>2017</v>
      </c>
      <c r="R52">
        <f>MIN(IL!A53,MI!A53,NY!A53,PA!A53,OH!A53,MA!A53,WI!A53,MN!A53,IN!A53,CO!A53,IA!A53,CT!A53,NJ!A53,NE!A53,UT!A53,ME!A53,ID!A53,NH!A53,WA!A53,MT!A53,RI!A53,SD!A53,ND!A53,VT!A53,AK!A53)</f>
        <v>2017</v>
      </c>
      <c r="S52" t="b">
        <f t="shared" si="0"/>
        <v>1</v>
      </c>
    </row>
    <row r="53" spans="1:19">
      <c r="A53" s="2" t="s">
        <v>60</v>
      </c>
      <c r="B53" s="3">
        <v>149443.1</v>
      </c>
      <c r="C53" s="3">
        <v>546717.9</v>
      </c>
      <c r="D53" s="12">
        <f t="shared" si="4"/>
        <v>0.21466744043403754</v>
      </c>
      <c r="E53" s="10">
        <f>SUM(B$26:B53)/B$77</f>
        <v>0.9817884002395395</v>
      </c>
      <c r="G53" s="2" t="s">
        <v>67</v>
      </c>
      <c r="H53" s="3">
        <v>46265.08</v>
      </c>
      <c r="I53" s="10">
        <f>SUM(H$26:H53)/SUM(H$26:H$56)</f>
        <v>0.99742527243888746</v>
      </c>
      <c r="Q53">
        <f>MAX(IL!A54,MI!A54,NY!A54,PA!A54,OH!A54,MA!A54,WI!A54,MN!A54,IN!A54,CO!A54,IA!A54,CT!A54,NJ!A54,NE!A54,UT!A54,ME!A54,ID!A54,NH!A54,WA!A54,MT!A54,RI!A54,SD!A54,ND!A54,VT!A54,AK!A54)</f>
        <v>2018</v>
      </c>
      <c r="R53">
        <f>MIN(IL!A54,MI!A54,NY!A54,PA!A54,OH!A54,MA!A54,WI!A54,MN!A54,IN!A54,CO!A54,IA!A54,CT!A54,NJ!A54,NE!A54,UT!A54,ME!A54,ID!A54,NH!A54,WA!A54,MT!A54,RI!A54,SD!A54,ND!A54,VT!A54,AK!A54)</f>
        <v>2018</v>
      </c>
      <c r="S53" t="b">
        <f t="shared" si="0"/>
        <v>1</v>
      </c>
    </row>
    <row r="54" spans="1:19">
      <c r="A54" s="2" t="s">
        <v>61</v>
      </c>
      <c r="B54" s="3">
        <v>145672.45000000001</v>
      </c>
      <c r="C54" s="3">
        <v>1508481.55</v>
      </c>
      <c r="D54" s="12">
        <f t="shared" si="4"/>
        <v>8.8064623970924114E-2</v>
      </c>
      <c r="E54" s="10">
        <f>SUM(B$26:B54)/B$77</f>
        <v>0.98560754143634866</v>
      </c>
      <c r="G54" s="2" t="s">
        <v>68</v>
      </c>
      <c r="H54" s="3">
        <v>42992.28</v>
      </c>
      <c r="I54" s="10">
        <f>SUM(H$26:H54)/SUM(H$26:H$56)</f>
        <v>0.99874178709750483</v>
      </c>
      <c r="Q54">
        <f>MAX(IL!A55,MI!A55,NY!A55,PA!A55,OH!A55,MA!A55,WI!A55,MN!A55,IN!A55,CO!A55,IA!A55,CT!A55,NJ!A55,NE!A55,UT!A55,ME!A55,ID!A55,NH!A55,WA!A55,MT!A55,RI!A55,SD!A55,ND!A55,VT!A55,AK!A55)</f>
        <v>2019</v>
      </c>
      <c r="R54">
        <f>MIN(IL!A55,MI!A55,NY!A55,PA!A55,OH!A55,MA!A55,WI!A55,MN!A55,IN!A55,CO!A55,IA!A55,CT!A55,NJ!A55,NE!A55,UT!A55,ME!A55,ID!A55,NH!A55,WA!A55,MT!A55,RI!A55,SD!A55,ND!A55,VT!A55,AK!A55)</f>
        <v>2019</v>
      </c>
      <c r="S54" t="b">
        <f t="shared" si="0"/>
        <v>1</v>
      </c>
    </row>
    <row r="55" spans="1:19">
      <c r="A55" s="2" t="s">
        <v>62</v>
      </c>
      <c r="B55" s="3">
        <v>131464.81</v>
      </c>
      <c r="C55" s="3">
        <v>1007944.19</v>
      </c>
      <c r="D55" s="12">
        <f t="shared" si="4"/>
        <v>0.11537982410179312</v>
      </c>
      <c r="E55" s="10">
        <f>SUM(B$26:B55)/B$77</f>
        <v>0.98905419639273673</v>
      </c>
      <c r="G55" s="2" t="s">
        <v>69</v>
      </c>
      <c r="H55" s="3">
        <v>24646.15</v>
      </c>
      <c r="I55" s="10">
        <f>SUM(H$26:H55)/SUM(H$26:H$56)</f>
        <v>0.99949650440380899</v>
      </c>
      <c r="Q55">
        <f>MAX(IL!A56,MI!A56,NY!A56,PA!A56,OH!A56,MA!A56,WI!A56,MN!A56,IN!A56,CO!A56,IA!A56,CT!A56,NJ!A56,NE!A56,UT!A56,ME!A56,ID!A56,NH!A56,WA!A56,MT!A56,RI!A56,SD!A56,ND!A56,VT!A56,AK!A56)</f>
        <v>2020</v>
      </c>
      <c r="R55">
        <f>MIN(IL!A56,MI!A56,NY!A56,PA!A56,OH!A56,MA!A56,WI!A56,MN!A56,IN!A56,CO!A56,IA!A56,CT!A56,NJ!A56,NE!A56,UT!A56,ME!A56,ID!A56,NH!A56,WA!A56,MT!A56,RI!A56,SD!A56,ND!A56,VT!A56,AK!A56)</f>
        <v>2020</v>
      </c>
      <c r="S55" t="b">
        <f t="shared" si="0"/>
        <v>1</v>
      </c>
    </row>
    <row r="56" spans="1:19">
      <c r="A56" s="2" t="s">
        <v>64</v>
      </c>
      <c r="B56" s="3">
        <v>107045.73</v>
      </c>
      <c r="C56" s="3">
        <v>3134968.27</v>
      </c>
      <c r="D56" s="12">
        <f t="shared" si="4"/>
        <v>3.3018281228890438E-2</v>
      </c>
      <c r="E56" s="10">
        <f>SUM(B$26:B56)/B$77</f>
        <v>0.99186064852136835</v>
      </c>
      <c r="G56" s="2" t="s">
        <v>70</v>
      </c>
      <c r="H56" s="3">
        <v>16442.22</v>
      </c>
      <c r="I56" s="10">
        <f>SUM(H$26:H56)/SUM(H$26:H$56)</f>
        <v>1</v>
      </c>
      <c r="Q56">
        <f>MAX(IL!A57,MI!A57,NY!A57,PA!A57,OH!A57,MA!A57,WI!A57,MN!A57,IN!A57,CO!A57,IA!A57,CT!A57,NJ!A57,NE!A57,UT!A57,ME!A57,ID!A57,NH!A57,WA!A57,MT!A57,RI!A57,SD!A57,ND!A57,VT!A57,AK!A57)</f>
        <v>2021</v>
      </c>
      <c r="R56">
        <f>MIN(IL!A57,MI!A57,NY!A57,PA!A57,OH!A57,MA!A57,WI!A57,MN!A57,IN!A57,CO!A57,IA!A57,CT!A57,NJ!A57,NE!A57,UT!A57,ME!A57,ID!A57,NH!A57,WA!A57,MT!A57,RI!A57,SD!A57,ND!A57,VT!A57,AK!A57)</f>
        <v>2021</v>
      </c>
      <c r="S56" t="b">
        <f t="shared" si="0"/>
        <v>1</v>
      </c>
    </row>
    <row r="57" spans="1:19">
      <c r="A57" s="2" t="s">
        <v>65</v>
      </c>
      <c r="B57" s="3">
        <v>96621.57</v>
      </c>
      <c r="C57" s="3">
        <v>2333191.4300000002</v>
      </c>
      <c r="D57" s="12">
        <f t="shared" si="4"/>
        <v>3.976502306967656E-2</v>
      </c>
      <c r="E57" s="10">
        <f>SUM(B$26:B57)/B$77</f>
        <v>0.99439380711441305</v>
      </c>
      <c r="Q57">
        <f>MAX(IL!A58,MI!A58,NY!A58,PA!A58,OH!A58,MA!A58,WI!A58,MN!A58,IN!A58,CO!A58,IA!A58,CT!A58,NJ!A58,NE!A58,UT!A58,ME!A58,ID!A58,NH!A58,WA!A58,MT!A58,RI!A58,SD!A58,ND!A58,VT!A58,AK!A58)</f>
        <v>0</v>
      </c>
      <c r="R57">
        <f>MIN(IL!A58,MI!A58,NY!A58,PA!A58,OH!A58,MA!A58,WI!A58,MN!A58,IN!A58,CO!A58,IA!A58,CT!A58,NJ!A58,NE!A58,UT!A58,ME!A58,ID!A58,NH!A58,WA!A58,MT!A58,RI!A58,SD!A58,ND!A58,VT!A58,AK!A58)</f>
        <v>0</v>
      </c>
      <c r="S57" t="b">
        <f t="shared" si="0"/>
        <v>1</v>
      </c>
    </row>
    <row r="58" spans="1:19">
      <c r="A58" s="2" t="s">
        <v>66</v>
      </c>
      <c r="B58" s="3">
        <v>83489.740000000005</v>
      </c>
      <c r="C58" s="3">
        <v>1043582.26</v>
      </c>
      <c r="D58" s="12">
        <f t="shared" ref="D58:D77" si="5">B58/SUM(B58:C58)</f>
        <v>7.4076669458561659E-2</v>
      </c>
      <c r="E58" s="10">
        <f>SUM(B$26:B58)/B$77</f>
        <v>0.99658268432177022</v>
      </c>
      <c r="Q58">
        <f>MAX(IL!A59,MI!A59,NY!A59,PA!A59,OH!A59,MA!A59,WI!A59,MN!A59,IN!A59,CO!A59,IA!A59,CT!A59,NJ!A59,NE!A59,UT!A59,ME!A59,ID!A59,NH!A59,WA!A59,MT!A59,RI!A59,SD!A59,ND!A59,VT!A59,AK!A59)</f>
        <v>1970</v>
      </c>
      <c r="R58">
        <f>MIN(IL!A59,MI!A59,NY!A59,PA!A59,OH!A59,MA!A59,WI!A59,MN!A59,IN!A59,CO!A59,IA!A59,CT!A59,NJ!A59,NE!A59,UT!A59,ME!A59,ID!A59,NH!A59,WA!A59,MT!A59,RI!A59,SD!A59,ND!A59,VT!A59,AK!A59)</f>
        <v>1970</v>
      </c>
      <c r="S58" t="b">
        <f t="shared" si="0"/>
        <v>1</v>
      </c>
    </row>
    <row r="59" spans="1:19">
      <c r="A59" s="2" t="s">
        <v>67</v>
      </c>
      <c r="B59" s="3">
        <v>46265.08</v>
      </c>
      <c r="C59" s="3">
        <v>2629342.92</v>
      </c>
      <c r="D59" s="12">
        <f t="shared" si="5"/>
        <v>1.7291426845786079E-2</v>
      </c>
      <c r="E59" s="10">
        <f>SUM(B$26:B59)/B$77</f>
        <v>0.997795630716244</v>
      </c>
      <c r="Q59">
        <f>MAX(IL!A60,MI!A60,NY!A60,PA!A60,OH!A60,MA!A60,WI!A60,MN!A60,IN!A60,CO!A60,IA!A60,CT!A60,NJ!A60,NE!A60,UT!A60,ME!A60,ID!A60,NH!A60,WA!A60,MT!A60,RI!A60,SD!A60,ND!A60,VT!A60,AK!A60)</f>
        <v>1971</v>
      </c>
      <c r="R59">
        <f>MIN(IL!A60,MI!A60,NY!A60,PA!A60,OH!A60,MA!A60,WI!A60,MN!A60,IN!A60,CO!A60,IA!A60,CT!A60,NJ!A60,NE!A60,UT!A60,ME!A60,ID!A60,NH!A60,WA!A60,MT!A60,RI!A60,SD!A60,ND!A60,VT!A60,AK!A60)</f>
        <v>1971</v>
      </c>
      <c r="S59" t="b">
        <f t="shared" si="0"/>
        <v>1</v>
      </c>
    </row>
    <row r="60" spans="1:19">
      <c r="A60" s="2" t="s">
        <v>68</v>
      </c>
      <c r="B60" s="3">
        <v>42992.28</v>
      </c>
      <c r="C60" s="3">
        <v>13137893.720000001</v>
      </c>
      <c r="D60" s="12">
        <f t="shared" si="5"/>
        <v>3.2617139697589371E-3</v>
      </c>
      <c r="E60" s="10">
        <f>SUM(B$26:B60)/B$77</f>
        <v>0.99892277306672106</v>
      </c>
      <c r="Q60">
        <f>MAX(IL!A61,MI!A61,NY!A61,PA!A61,OH!A61,MA!A61,WI!A61,MN!A61,IN!A61,CO!A61,IA!A61,CT!A61,NJ!A61,NE!A61,UT!A61,ME!A61,ID!A61,NH!A61,WA!A61,MT!A61,RI!A61,SD!A61,ND!A61,VT!A61,AK!A61)</f>
        <v>1972</v>
      </c>
      <c r="R60">
        <f>MIN(IL!A61,MI!A61,NY!A61,PA!A61,OH!A61,MA!A61,WI!A61,MN!A61,IN!A61,CO!A61,IA!A61,CT!A61,NJ!A61,NE!A61,UT!A61,ME!A61,ID!A61,NH!A61,WA!A61,MT!A61,RI!A61,SD!A61,ND!A61,VT!A61,AK!A61)</f>
        <v>1972</v>
      </c>
      <c r="S60" t="b">
        <f t="shared" si="0"/>
        <v>1</v>
      </c>
    </row>
    <row r="61" spans="1:19">
      <c r="A61" s="2" t="s">
        <v>69</v>
      </c>
      <c r="B61" s="3">
        <v>24646.15</v>
      </c>
      <c r="C61" s="3">
        <v>2256688.85</v>
      </c>
      <c r="D61" s="12">
        <f t="shared" si="5"/>
        <v>1.0803389243578871E-2</v>
      </c>
      <c r="E61" s="10">
        <f>SUM(B$26:B61)/B$77</f>
        <v>0.99956892906126726</v>
      </c>
      <c r="Q61">
        <f>MAX(IL!A62,MI!A62,NY!A62,PA!A62,OH!A62,MA!A62,WI!A62,MN!A62,IN!A62,CO!A62,IA!A62,CT!A62,NJ!A62,NE!A62,UT!A62,ME!A62,ID!A62,NH!A62,WA!A62,MT!A62,RI!A62,SD!A62,ND!A62,VT!A62,AK!A62)</f>
        <v>1973</v>
      </c>
      <c r="R61">
        <f>MIN(IL!A62,MI!A62,NY!A62,PA!A62,OH!A62,MA!A62,WI!A62,MN!A62,IN!A62,CO!A62,IA!A62,CT!A62,NJ!A62,NE!A62,UT!A62,ME!A62,ID!A62,NH!A62,WA!A62,MT!A62,RI!A62,SD!A62,ND!A62,VT!A62,AK!A62)</f>
        <v>1973</v>
      </c>
      <c r="S61" t="b">
        <f t="shared" si="0"/>
        <v>1</v>
      </c>
    </row>
    <row r="62" spans="1:19">
      <c r="A62" s="2" t="s">
        <v>70</v>
      </c>
      <c r="B62" s="3">
        <v>16442.22</v>
      </c>
      <c r="C62" s="3">
        <v>3996296.78</v>
      </c>
      <c r="D62" s="12">
        <f t="shared" si="5"/>
        <v>4.0975054694561497E-3</v>
      </c>
      <c r="E62" s="10">
        <f>SUM(B$26:B62)/B$77</f>
        <v>1</v>
      </c>
      <c r="Q62">
        <f>MAX(IL!A63,MI!A63,NY!A63,PA!A63,OH!A63,MA!A63,WI!A63,MN!A63,IN!A63,CO!A63,IA!A63,CT!A63,NJ!A63,NE!A63,UT!A63,ME!A63,ID!A63,NH!A63,WA!A63,MT!A63,RI!A63,SD!A63,ND!A63,VT!A63,AK!A63)</f>
        <v>1974</v>
      </c>
      <c r="R62">
        <f>MIN(IL!A63,MI!A63,NY!A63,PA!A63,OH!A63,MA!A63,WI!A63,MN!A63,IN!A63,CO!A63,IA!A63,CT!A63,NJ!A63,NE!A63,UT!A63,ME!A63,ID!A63,NH!A63,WA!A63,MT!A63,RI!A63,SD!A63,ND!A63,VT!A63,AK!A63)</f>
        <v>1974</v>
      </c>
      <c r="S62" t="b">
        <f t="shared" si="0"/>
        <v>1</v>
      </c>
    </row>
    <row r="63" spans="1:19">
      <c r="A63" s="2" t="s">
        <v>71</v>
      </c>
      <c r="B63" s="4"/>
      <c r="C63" s="3">
        <v>1900406</v>
      </c>
      <c r="D63" s="12">
        <f t="shared" si="5"/>
        <v>0</v>
      </c>
      <c r="E63" s="10">
        <f>SUM(B$26:B63)/B$77</f>
        <v>1</v>
      </c>
      <c r="Q63">
        <f>MAX(IL!A64,MI!A64,NY!A64,PA!A64,OH!A64,MA!A64,WI!A64,MN!A64,IN!A64,CO!A64,IA!A64,CT!A64,NJ!A64,NE!A64,UT!A64,ME!A64,ID!A64,NH!A64,WA!A64,MT!A64,RI!A64,SD!A64,ND!A64,VT!A64,AK!A64)</f>
        <v>1975</v>
      </c>
      <c r="R63">
        <f>MIN(IL!A64,MI!A64,NY!A64,PA!A64,OH!A64,MA!A64,WI!A64,MN!A64,IN!A64,CO!A64,IA!A64,CT!A64,NJ!A64,NE!A64,UT!A64,ME!A64,ID!A64,NH!A64,WA!A64,MT!A64,RI!A64,SD!A64,ND!A64,VT!A64,AK!A64)</f>
        <v>1975</v>
      </c>
      <c r="S63" t="b">
        <f t="shared" si="0"/>
        <v>1</v>
      </c>
    </row>
    <row r="64" spans="1:19">
      <c r="A64" s="2" t="s">
        <v>72</v>
      </c>
      <c r="B64" s="4"/>
      <c r="C64" s="3">
        <v>1143632</v>
      </c>
      <c r="D64" s="12">
        <f t="shared" si="5"/>
        <v>0</v>
      </c>
      <c r="E64" s="10">
        <f>SUM(B$26:B64)/B$77</f>
        <v>1</v>
      </c>
      <c r="Q64">
        <f>MAX(IL!A65,MI!A65,NY!A65,PA!A65,OH!A65,MA!A65,WI!A65,MN!A65,IN!A65,CO!A65,IA!A65,CT!A65,NJ!A65,NE!A65,UT!A65,ME!A65,ID!A65,NH!A65,WA!A65,MT!A65,RI!A65,SD!A65,ND!A65,VT!A65,AK!A65)</f>
        <v>1976</v>
      </c>
      <c r="R64">
        <f>MIN(IL!A65,MI!A65,NY!A65,PA!A65,OH!A65,MA!A65,WI!A65,MN!A65,IN!A65,CO!A65,IA!A65,CT!A65,NJ!A65,NE!A65,UT!A65,ME!A65,ID!A65,NH!A65,WA!A65,MT!A65,RI!A65,SD!A65,ND!A65,VT!A65,AK!A65)</f>
        <v>1976</v>
      </c>
      <c r="S64" t="b">
        <f t="shared" si="0"/>
        <v>1</v>
      </c>
    </row>
    <row r="65" spans="1:19">
      <c r="A65" s="2" t="s">
        <v>73</v>
      </c>
      <c r="B65" s="4"/>
      <c r="C65" s="3">
        <v>380454</v>
      </c>
      <c r="D65" s="12">
        <f t="shared" si="5"/>
        <v>0</v>
      </c>
      <c r="E65" s="10">
        <f>SUM(B$26:B65)/B$77</f>
        <v>1</v>
      </c>
      <c r="Q65">
        <f>MAX(IL!A66,MI!A66,NY!A66,PA!A66,OH!A66,MA!A66,WI!A66,MN!A66,IN!A66,CO!A66,IA!A66,CT!A66,NJ!A66,NE!A66,UT!A66,ME!A66,ID!A66,NH!A66,WA!A66,MT!A66,RI!A66,SD!A66,ND!A66,VT!A66,AK!A66)</f>
        <v>1977</v>
      </c>
      <c r="R65">
        <f>MIN(IL!A66,MI!A66,NY!A66,PA!A66,OH!A66,MA!A66,WI!A66,MN!A66,IN!A66,CO!A66,IA!A66,CT!A66,NJ!A66,NE!A66,UT!A66,ME!A66,ID!A66,NH!A66,WA!A66,MT!A66,RI!A66,SD!A66,ND!A66,VT!A66,AK!A66)</f>
        <v>1977</v>
      </c>
      <c r="S65" t="b">
        <f t="shared" si="0"/>
        <v>1</v>
      </c>
    </row>
    <row r="66" spans="1:19">
      <c r="A66" s="2" t="s">
        <v>74</v>
      </c>
      <c r="B66" s="4"/>
      <c r="C66" s="3">
        <v>316453</v>
      </c>
      <c r="D66" s="12">
        <f t="shared" si="5"/>
        <v>0</v>
      </c>
      <c r="E66" s="10">
        <f>SUM(B$26:B66)/B$77</f>
        <v>1</v>
      </c>
      <c r="Q66">
        <f>MAX(IL!A67,MI!A67,NY!A67,PA!A67,OH!A67,MA!A67,WI!A67,MN!A67,IN!A67,CO!A67,IA!A67,CT!A67,NJ!A67,NE!A67,UT!A67,ME!A67,ID!A67,NH!A67,WA!A67,MT!A67,RI!A67,SD!A67,ND!A67,VT!A67,AK!A67)</f>
        <v>1978</v>
      </c>
      <c r="R66">
        <f>MIN(IL!A67,MI!A67,NY!A67,PA!A67,OH!A67,MA!A67,WI!A67,MN!A67,IN!A67,CO!A67,IA!A67,CT!A67,NJ!A67,NE!A67,UT!A67,ME!A67,ID!A67,NH!A67,WA!A67,MT!A67,RI!A67,SD!A67,ND!A67,VT!A67,AK!A67)</f>
        <v>1978</v>
      </c>
      <c r="S66" t="b">
        <f t="shared" si="0"/>
        <v>1</v>
      </c>
    </row>
    <row r="67" spans="1:19">
      <c r="A67" s="2" t="s">
        <v>75</v>
      </c>
      <c r="B67" s="4"/>
      <c r="C67" s="3">
        <v>8062164</v>
      </c>
      <c r="D67" s="12">
        <f t="shared" si="5"/>
        <v>0</v>
      </c>
      <c r="E67" s="10">
        <f>SUM(B$26:B67)/B$77</f>
        <v>1</v>
      </c>
      <c r="Q67">
        <f>MAX(IL!A68,MI!A68,NY!A68,PA!A68,OH!A68,MA!A68,WI!A68,MN!A68,IN!A68,CO!A68,IA!A68,CT!A68,NJ!A68,NE!A68,UT!A68,ME!A68,ID!A68,NH!A68,WA!A68,MT!A68,RI!A68,SD!A68,ND!A68,VT!A68,AK!A68)</f>
        <v>1979</v>
      </c>
      <c r="R67">
        <f>MIN(IL!A68,MI!A68,NY!A68,PA!A68,OH!A68,MA!A68,WI!A68,MN!A68,IN!A68,CO!A68,IA!A68,CT!A68,NJ!A68,NE!A68,UT!A68,ME!A68,ID!A68,NH!A68,WA!A68,MT!A68,RI!A68,SD!A68,ND!A68,VT!A68,AK!A68)</f>
        <v>1979</v>
      </c>
      <c r="S67" t="b">
        <f t="shared" si="0"/>
        <v>1</v>
      </c>
    </row>
    <row r="68" spans="1:19">
      <c r="A68" s="2" t="s">
        <v>76</v>
      </c>
      <c r="B68" s="4"/>
      <c r="C68" s="3">
        <v>3881405</v>
      </c>
      <c r="D68" s="12">
        <f t="shared" si="5"/>
        <v>0</v>
      </c>
      <c r="E68" s="10">
        <f>SUM(B$26:B68)/B$77</f>
        <v>1</v>
      </c>
      <c r="Q68">
        <f>MAX(IL!A69,MI!A69,NY!A69,PA!A69,OH!A69,MA!A69,WI!A69,MN!A69,IN!A69,CO!A69,IA!A69,CT!A69,NJ!A69,NE!A69,UT!A69,ME!A69,ID!A69,NH!A69,WA!A69,MT!A69,RI!A69,SD!A69,ND!A69,VT!A69,AK!A69)</f>
        <v>1980</v>
      </c>
      <c r="R68">
        <f>MIN(IL!A69,MI!A69,NY!A69,PA!A69,OH!A69,MA!A69,WI!A69,MN!A69,IN!A69,CO!A69,IA!A69,CT!A69,NJ!A69,NE!A69,UT!A69,ME!A69,ID!A69,NH!A69,WA!A69,MT!A69,RI!A69,SD!A69,ND!A69,VT!A69,AK!A69)</f>
        <v>1980</v>
      </c>
      <c r="S68" t="b">
        <f t="shared" si="0"/>
        <v>1</v>
      </c>
    </row>
    <row r="69" spans="1:19">
      <c r="A69" s="2" t="s">
        <v>77</v>
      </c>
      <c r="B69" s="4"/>
      <c r="C69" s="3">
        <v>474378</v>
      </c>
      <c r="D69" s="12">
        <f t="shared" si="5"/>
        <v>0</v>
      </c>
      <c r="E69" s="10">
        <f>SUM(B$26:B69)/B$77</f>
        <v>1</v>
      </c>
      <c r="Q69">
        <f>MAX(IL!A70,MI!A70,NY!A70,PA!A70,OH!A70,MA!A70,WI!A70,MN!A70,IN!A70,CO!A70,IA!A70,CT!A70,NJ!A70,NE!A70,UT!A70,ME!A70,ID!A70,NH!A70,WA!A70,MT!A70,RI!A70,SD!A70,ND!A70,VT!A70,AK!A70)</f>
        <v>1981</v>
      </c>
      <c r="R69">
        <f>MIN(IL!A70,MI!A70,NY!A70,PA!A70,OH!A70,MA!A70,WI!A70,MN!A70,IN!A70,CO!A70,IA!A70,CT!A70,NJ!A70,NE!A70,UT!A70,ME!A70,ID!A70,NH!A70,WA!A70,MT!A70,RI!A70,SD!A70,ND!A70,VT!A70,AK!A70)</f>
        <v>1981</v>
      </c>
      <c r="S69" t="b">
        <f t="shared" si="0"/>
        <v>1</v>
      </c>
    </row>
    <row r="70" spans="1:19">
      <c r="A70" s="2" t="s">
        <v>78</v>
      </c>
      <c r="B70" s="4"/>
      <c r="C70" s="3">
        <v>1738263</v>
      </c>
      <c r="D70" s="12">
        <f t="shared" si="5"/>
        <v>0</v>
      </c>
      <c r="E70" s="10">
        <f>SUM(B$26:B70)/B$77</f>
        <v>1</v>
      </c>
      <c r="Q70">
        <f>MAX(IL!A71,MI!A71,NY!A71,PA!A71,OH!A71,MA!A71,WI!A71,MN!A71,IN!A71,CO!A71,IA!A71,CT!A71,NJ!A71,NE!A71,UT!A71,ME!A71,ID!A71,NH!A71,WA!A71,MT!A71,RI!A71,SD!A71,ND!A71,VT!A71,AK!A71)</f>
        <v>1982</v>
      </c>
      <c r="R70">
        <f>MIN(IL!A71,MI!A71,NY!A71,PA!A71,OH!A71,MA!A71,WI!A71,MN!A71,IN!A71,CO!A71,IA!A71,CT!A71,NJ!A71,NE!A71,UT!A71,ME!A71,ID!A71,NH!A71,WA!A71,MT!A71,RI!A71,SD!A71,ND!A71,VT!A71,AK!A71)</f>
        <v>1982</v>
      </c>
      <c r="S70" t="b">
        <f t="shared" ref="S70:S133" si="6">R70=Q70</f>
        <v>1</v>
      </c>
    </row>
    <row r="71" spans="1:19">
      <c r="A71" s="2" t="s">
        <v>79</v>
      </c>
      <c r="B71" s="4"/>
      <c r="C71" s="3">
        <v>1727226</v>
      </c>
      <c r="D71" s="12">
        <f t="shared" si="5"/>
        <v>0</v>
      </c>
      <c r="E71" s="10">
        <f>SUM(B$26:B71)/B$77</f>
        <v>1</v>
      </c>
      <c r="Q71">
        <f>MAX(IL!A72,MI!A72,NY!A72,PA!A72,OH!A72,MA!A72,WI!A72,MN!A72,IN!A72,CO!A72,IA!A72,CT!A72,NJ!A72,NE!A72,UT!A72,ME!A72,ID!A72,NH!A72,WA!A72,MT!A72,RI!A72,SD!A72,ND!A72,VT!A72,AK!A72)</f>
        <v>1983</v>
      </c>
      <c r="R71">
        <f>MIN(IL!A72,MI!A72,NY!A72,PA!A72,OH!A72,MA!A72,WI!A72,MN!A72,IN!A72,CO!A72,IA!A72,CT!A72,NJ!A72,NE!A72,UT!A72,ME!A72,ID!A72,NH!A72,WA!A72,MT!A72,RI!A72,SD!A72,ND!A72,VT!A72,AK!A72)</f>
        <v>1983</v>
      </c>
      <c r="S71" t="b">
        <f t="shared" si="6"/>
        <v>1</v>
      </c>
    </row>
    <row r="72" spans="1:19">
      <c r="A72" s="2" t="s">
        <v>80</v>
      </c>
      <c r="B72" s="4"/>
      <c r="C72" s="3">
        <v>1084534</v>
      </c>
      <c r="D72" s="12">
        <f t="shared" si="5"/>
        <v>0</v>
      </c>
      <c r="E72" s="10">
        <f>SUM(B$26:B72)/B$77</f>
        <v>1</v>
      </c>
      <c r="Q72">
        <f>MAX(IL!A73,MI!A73,NY!A73,PA!A73,OH!A73,MA!A73,WI!A73,MN!A73,IN!A73,CO!A73,IA!A73,CT!A73,NJ!A73,NE!A73,UT!A73,ME!A73,ID!A73,NH!A73,WA!A73,MT!A73,RI!A73,SD!A73,ND!A73,VT!A73,AK!A73)</f>
        <v>1984</v>
      </c>
      <c r="R72">
        <f>MIN(IL!A73,MI!A73,NY!A73,PA!A73,OH!A73,MA!A73,WI!A73,MN!A73,IN!A73,CO!A73,IA!A73,CT!A73,NJ!A73,NE!A73,UT!A73,ME!A73,ID!A73,NH!A73,WA!A73,MT!A73,RI!A73,SD!A73,ND!A73,VT!A73,AK!A73)</f>
        <v>1984</v>
      </c>
      <c r="S72" t="b">
        <f t="shared" si="6"/>
        <v>1</v>
      </c>
    </row>
    <row r="73" spans="1:19">
      <c r="A73" s="2" t="s">
        <v>81</v>
      </c>
      <c r="B73" s="4"/>
      <c r="C73" s="3">
        <v>1492833</v>
      </c>
      <c r="D73" s="12">
        <f t="shared" si="5"/>
        <v>0</v>
      </c>
      <c r="E73" s="10">
        <f>SUM(B$26:B73)/B$77</f>
        <v>1</v>
      </c>
      <c r="Q73">
        <f>MAX(IL!A74,MI!A74,NY!A74,PA!A74,OH!A74,MA!A74,WI!A74,MN!A74,IN!A74,CO!A74,IA!A74,CT!A74,NJ!A74,NE!A74,UT!A74,ME!A74,ID!A74,NH!A74,WA!A74,MT!A74,RI!A74,SD!A74,ND!A74,VT!A74,AK!A74)</f>
        <v>1985</v>
      </c>
      <c r="R73">
        <f>MIN(IL!A74,MI!A74,NY!A74,PA!A74,OH!A74,MA!A74,WI!A74,MN!A74,IN!A74,CO!A74,IA!A74,CT!A74,NJ!A74,NE!A74,UT!A74,ME!A74,ID!A74,NH!A74,WA!A74,MT!A74,RI!A74,SD!A74,ND!A74,VT!A74,AK!A74)</f>
        <v>1985</v>
      </c>
      <c r="S73" t="b">
        <f t="shared" si="6"/>
        <v>1</v>
      </c>
    </row>
    <row r="74" spans="1:19">
      <c r="A74" s="2" t="s">
        <v>82</v>
      </c>
      <c r="B74" s="4"/>
      <c r="C74" s="3">
        <v>1970536</v>
      </c>
      <c r="D74" s="12">
        <f t="shared" si="5"/>
        <v>0</v>
      </c>
      <c r="E74" s="10">
        <f>SUM(B$26:B74)/B$77</f>
        <v>1</v>
      </c>
      <c r="Q74">
        <f>MAX(IL!A75,MI!A75,NY!A75,PA!A75,OH!A75,MA!A75,WI!A75,MN!A75,IN!A75,CO!A75,IA!A75,CT!A75,NJ!A75,NE!A75,UT!A75,ME!A75,ID!A75,NH!A75,WA!A75,MT!A75,RI!A75,SD!A75,ND!A75,VT!A75,AK!A75)</f>
        <v>1986</v>
      </c>
      <c r="R74">
        <f>MIN(IL!A75,MI!A75,NY!A75,PA!A75,OH!A75,MA!A75,WI!A75,MN!A75,IN!A75,CO!A75,IA!A75,CT!A75,NJ!A75,NE!A75,UT!A75,ME!A75,ID!A75,NH!A75,WA!A75,MT!A75,RI!A75,SD!A75,ND!A75,VT!A75,AK!A75)</f>
        <v>1986</v>
      </c>
      <c r="S74" t="b">
        <f t="shared" si="6"/>
        <v>1</v>
      </c>
    </row>
    <row r="75" spans="1:19">
      <c r="A75" s="2" t="s">
        <v>83</v>
      </c>
      <c r="B75" s="4"/>
      <c r="C75" s="3">
        <v>2657514</v>
      </c>
      <c r="D75" s="12">
        <f t="shared" si="5"/>
        <v>0</v>
      </c>
      <c r="E75" s="10">
        <f>SUM(B$26:B75)/B$77</f>
        <v>1</v>
      </c>
      <c r="Q75">
        <f>MAX(IL!A76,MI!A76,NY!A76,PA!A76,OH!A76,MA!A76,WI!A76,MN!A76,IN!A76,CO!A76,IA!A76,CT!A76,NJ!A76,NE!A76,UT!A76,ME!A76,ID!A76,NH!A76,WA!A76,MT!A76,RI!A76,SD!A76,ND!A76,VT!A76,AK!A76)</f>
        <v>1987</v>
      </c>
      <c r="R75">
        <f>MIN(IL!A76,MI!A76,NY!A76,PA!A76,OH!A76,MA!A76,WI!A76,MN!A76,IN!A76,CO!A76,IA!A76,CT!A76,NJ!A76,NE!A76,UT!A76,ME!A76,ID!A76,NH!A76,WA!A76,MT!A76,RI!A76,SD!A76,ND!A76,VT!A76,AK!A76)</f>
        <v>1987</v>
      </c>
      <c r="S75" t="b">
        <f t="shared" si="6"/>
        <v>1</v>
      </c>
    </row>
    <row r="76" spans="1:19">
      <c r="A76" s="2" t="s">
        <v>84</v>
      </c>
      <c r="B76" s="4"/>
      <c r="C76" s="3">
        <v>10255403</v>
      </c>
      <c r="D76" s="12">
        <f t="shared" si="5"/>
        <v>0</v>
      </c>
      <c r="E76" s="10">
        <f>SUM(B$26:B76)/B$77</f>
        <v>1</v>
      </c>
      <c r="Q76">
        <f>MAX(IL!A77,MI!A77,NY!A77,PA!A77,OH!A77,MA!A77,WI!A77,MN!A77,IN!A77,CO!A77,IA!A77,CT!A77,NJ!A77,NE!A77,UT!A77,ME!A77,ID!A77,NH!A77,WA!A77,MT!A77,RI!A77,SD!A77,ND!A77,VT!A77,AK!A77)</f>
        <v>1988</v>
      </c>
      <c r="R76">
        <f>MIN(IL!A77,MI!A77,NY!A77,PA!A77,OH!A77,MA!A77,WI!A77,MN!A77,IN!A77,CO!A77,IA!A77,CT!A77,NJ!A77,NE!A77,UT!A77,ME!A77,ID!A77,NH!A77,WA!A77,MT!A77,RI!A77,SD!A77,ND!A77,VT!A77,AK!A77)</f>
        <v>1988</v>
      </c>
      <c r="S76" t="b">
        <f t="shared" si="6"/>
        <v>1</v>
      </c>
    </row>
    <row r="77" spans="1:19">
      <c r="B77" s="5">
        <f>SUM(B26:B76)</f>
        <v>38142724.369999997</v>
      </c>
      <c r="C77" s="5">
        <f>SUM(C26:C76)</f>
        <v>85386300.629999995</v>
      </c>
      <c r="D77" s="12">
        <f t="shared" si="5"/>
        <v>0.30877540213727095</v>
      </c>
      <c r="E77" s="10"/>
      <c r="Q77">
        <f>MAX(IL!A78,MI!A78,NY!A78,PA!A78,OH!A78,MA!A78,WI!A78,MN!A78,IN!A78,CO!A78,IA!A78,CT!A78,NJ!A78,NE!A78,UT!A78,ME!A78,ID!A78,NH!A78,WA!A78,MT!A78,RI!A78,SD!A78,ND!A78,VT!A78,AK!A78)</f>
        <v>1989</v>
      </c>
      <c r="R77">
        <f>MIN(IL!A78,MI!A78,NY!A78,PA!A78,OH!A78,MA!A78,WI!A78,MN!A78,IN!A78,CO!A78,IA!A78,CT!A78,NJ!A78,NE!A78,UT!A78,ME!A78,ID!A78,NH!A78,WA!A78,MT!A78,RI!A78,SD!A78,ND!A78,VT!A78,AK!A78)</f>
        <v>1989</v>
      </c>
      <c r="S77" t="b">
        <f t="shared" si="6"/>
        <v>1</v>
      </c>
    </row>
    <row r="78" spans="1:19">
      <c r="Q78">
        <f>MAX(IL!A79,MI!A79,NY!A79,PA!A79,OH!A79,MA!A79,WI!A79,MN!A79,IN!A79,CO!A79,IA!A79,CT!A79,NJ!A79,NE!A79,UT!A79,ME!A79,ID!A79,NH!A79,WA!A79,MT!A79,RI!A79,SD!A79,ND!A79,VT!A79,AK!A79)</f>
        <v>1990</v>
      </c>
      <c r="R78">
        <f>MIN(IL!A79,MI!A79,NY!A79,PA!A79,OH!A79,MA!A79,WI!A79,MN!A79,IN!A79,CO!A79,IA!A79,CT!A79,NJ!A79,NE!A79,UT!A79,ME!A79,ID!A79,NH!A79,WA!A79,MT!A79,RI!A79,SD!A79,ND!A79,VT!A79,AK!A79)</f>
        <v>1990</v>
      </c>
      <c r="S78" t="b">
        <f t="shared" si="6"/>
        <v>1</v>
      </c>
    </row>
    <row r="79" spans="1:19">
      <c r="Q79">
        <f>MAX(IL!A80,MI!A80,NY!A80,PA!A80,OH!A80,MA!A80,WI!A80,MN!A80,IN!A80,CO!A80,IA!A80,CT!A80,NJ!A80,NE!A80,UT!A80,ME!A80,ID!A80,NH!A80,WA!A80,MT!A80,RI!A80,SD!A80,ND!A80,VT!A80,AK!A80)</f>
        <v>1991</v>
      </c>
      <c r="R79">
        <f>MIN(IL!A80,MI!A80,NY!A80,PA!A80,OH!A80,MA!A80,WI!A80,MN!A80,IN!A80,CO!A80,IA!A80,CT!A80,NJ!A80,NE!A80,UT!A80,ME!A80,ID!A80,NH!A80,WA!A80,MT!A80,RI!A80,SD!A80,ND!A80,VT!A80,AK!A80)</f>
        <v>1991</v>
      </c>
      <c r="S79" t="b">
        <f t="shared" si="6"/>
        <v>1</v>
      </c>
    </row>
    <row r="80" spans="1:19">
      <c r="A80" s="1" t="s">
        <v>7</v>
      </c>
      <c r="B80" s="1" t="s">
        <v>15</v>
      </c>
      <c r="C80" s="1" t="s">
        <v>18</v>
      </c>
      <c r="D80" s="11" t="s">
        <v>37</v>
      </c>
      <c r="E80" t="s">
        <v>8</v>
      </c>
      <c r="Q80">
        <f>MAX(IL!A81,MI!A81,NY!A81,PA!A81,OH!A81,MA!A81,WI!A81,MN!A81,IN!A81,CO!A81,IA!A81,CT!A81,NJ!A81,NE!A81,UT!A81,ME!A81,ID!A81,NH!A81,WA!A81,MT!A81,RI!A81,SD!A81,ND!A81,VT!A81,AK!A81)</f>
        <v>1992</v>
      </c>
      <c r="R80">
        <f>MIN(IL!A81,MI!A81,NY!A81,PA!A81,OH!A81,MA!A81,WI!A81,MN!A81,IN!A81,CO!A81,IA!A81,CT!A81,NJ!A81,NE!A81,UT!A81,ME!A81,ID!A81,NH!A81,WA!A81,MT!A81,RI!A81,SD!A81,ND!A81,VT!A81,AK!A81)</f>
        <v>1992</v>
      </c>
      <c r="S80" t="b">
        <f t="shared" si="6"/>
        <v>1</v>
      </c>
    </row>
    <row r="81" spans="1:19">
      <c r="A81" s="2" t="s">
        <v>10</v>
      </c>
      <c r="B81" s="3">
        <v>1107698.55</v>
      </c>
      <c r="C81" s="3">
        <v>274198.45</v>
      </c>
      <c r="D81" s="12">
        <f t="shared" ref="D81:D105" si="7">B81/SUM(B81:C81)</f>
        <v>0.80157822905759257</v>
      </c>
      <c r="E81" t="s">
        <v>85</v>
      </c>
      <c r="Q81">
        <f>MAX(IL!A82,MI!A82,NY!A82,PA!A82,OH!A82,MA!A82,WI!A82,MN!A82,IN!A82,CO!A82,IA!A82,CT!A82,NJ!A82,NE!A82,UT!A82,ME!A82,ID!A82,NH!A82,WA!A82,MT!A82,RI!A82,SD!A82,ND!A82,VT!A82,AK!A82)</f>
        <v>1993</v>
      </c>
      <c r="R81">
        <f>MIN(IL!A82,MI!A82,NY!A82,PA!A82,OH!A82,MA!A82,WI!A82,MN!A82,IN!A82,CO!A82,IA!A82,CT!A82,NJ!A82,NE!A82,UT!A82,ME!A82,ID!A82,NH!A82,WA!A82,MT!A82,RI!A82,SD!A82,ND!A82,VT!A82,AK!A82)</f>
        <v>1993</v>
      </c>
      <c r="S81" t="b">
        <f t="shared" si="6"/>
        <v>1</v>
      </c>
    </row>
    <row r="82" spans="1:19">
      <c r="A82" s="2" t="s">
        <v>14</v>
      </c>
      <c r="B82" s="3">
        <v>564535</v>
      </c>
      <c r="C82" s="4"/>
      <c r="D82" s="12">
        <f t="shared" si="7"/>
        <v>1</v>
      </c>
      <c r="E82" t="s">
        <v>85</v>
      </c>
      <c r="Q82">
        <f>MAX(IL!A83,MI!A83,NY!A83,PA!A83,OH!A83,MA!A83,WI!A83,MN!A83,IN!A83,CO!A83,IA!A83,CT!A83,NJ!A83,NE!A83,UT!A83,ME!A83,ID!A83,NH!A83,WA!A83,MT!A83,RI!A83,SD!A83,ND!A83,VT!A83,AK!A83)</f>
        <v>1994</v>
      </c>
      <c r="R82">
        <f>MIN(IL!A83,MI!A83,NY!A83,PA!A83,OH!A83,MA!A83,WI!A83,MN!A83,IN!A83,CO!A83,IA!A83,CT!A83,NJ!A83,NE!A83,UT!A83,ME!A83,ID!A83,NH!A83,WA!A83,MT!A83,RI!A83,SD!A83,ND!A83,VT!A83,AK!A83)</f>
        <v>1994</v>
      </c>
      <c r="S82" t="b">
        <f t="shared" si="6"/>
        <v>1</v>
      </c>
    </row>
    <row r="83" spans="1:19">
      <c r="A83" s="2" t="s">
        <v>20</v>
      </c>
      <c r="B83" s="3">
        <v>538443</v>
      </c>
      <c r="C83" s="4"/>
      <c r="D83" s="12">
        <f t="shared" si="7"/>
        <v>1</v>
      </c>
      <c r="E83" t="s">
        <v>85</v>
      </c>
      <c r="Q83">
        <f>MAX(IL!A84,MI!A84,NY!A84,PA!A84,OH!A84,MA!A84,WI!A84,MN!A84,IN!A84,CO!A84,IA!A84,CT!A84,NJ!A84,NE!A84,UT!A84,ME!A84,ID!A84,NH!A84,WA!A84,MT!A84,RI!A84,SD!A84,ND!A84,VT!A84,AK!A84)</f>
        <v>1995</v>
      </c>
      <c r="R83">
        <f>MIN(IL!A84,MI!A84,NY!A84,PA!A84,OH!A84,MA!A84,WI!A84,MN!A84,IN!A84,CO!A84,IA!A84,CT!A84,NJ!A84,NE!A84,UT!A84,ME!A84,ID!A84,NH!A84,WA!A84,MT!A84,RI!A84,SD!A84,ND!A84,VT!A84,AK!A84)</f>
        <v>1995</v>
      </c>
      <c r="S83" t="b">
        <f t="shared" si="6"/>
        <v>1</v>
      </c>
    </row>
    <row r="84" spans="1:19">
      <c r="A84" s="2" t="s">
        <v>22</v>
      </c>
      <c r="B84" s="3">
        <v>365152.91</v>
      </c>
      <c r="C84" s="3">
        <v>53536.09</v>
      </c>
      <c r="D84" s="12">
        <f t="shared" si="7"/>
        <v>0.87213399444456385</v>
      </c>
      <c r="E84" t="s">
        <v>85</v>
      </c>
      <c r="Q84">
        <f>MAX(IL!A85,MI!A85,NY!A85,PA!A85,OH!A85,MA!A85,WI!A85,MN!A85,IN!A85,CO!A85,IA!A85,CT!A85,NJ!A85,NE!A85,UT!A85,ME!A85,ID!A85,NH!A85,WA!A85,MT!A85,RI!A85,SD!A85,ND!A85,VT!A85,AK!A85)</f>
        <v>1996</v>
      </c>
      <c r="R84">
        <f>MIN(IL!A85,MI!A85,NY!A85,PA!A85,OH!A85,MA!A85,WI!A85,MN!A85,IN!A85,CO!A85,IA!A85,CT!A85,NJ!A85,NE!A85,UT!A85,ME!A85,ID!A85,NH!A85,WA!A85,MT!A85,RI!A85,SD!A85,ND!A85,VT!A85,AK!A85)</f>
        <v>1996</v>
      </c>
      <c r="S84" t="b">
        <f t="shared" si="6"/>
        <v>1</v>
      </c>
    </row>
    <row r="85" spans="1:19">
      <c r="A85" s="2" t="s">
        <v>24</v>
      </c>
      <c r="B85" s="3">
        <v>258824</v>
      </c>
      <c r="C85" s="4"/>
      <c r="D85" s="12">
        <f t="shared" si="7"/>
        <v>1</v>
      </c>
      <c r="E85" t="s">
        <v>85</v>
      </c>
      <c r="Q85">
        <f>MAX(IL!A86,MI!A86,NY!A86,PA!A86,OH!A86,MA!A86,WI!A86,MN!A86,IN!A86,CO!A86,IA!A86,CT!A86,NJ!A86,NE!A86,UT!A86,ME!A86,ID!A86,NH!A86,WA!A86,MT!A86,RI!A86,SD!A86,ND!A86,VT!A86,AK!A86)</f>
        <v>1997</v>
      </c>
      <c r="R85">
        <f>MIN(IL!A86,MI!A86,NY!A86,PA!A86,OH!A86,MA!A86,WI!A86,MN!A86,IN!A86,CO!A86,IA!A86,CT!A86,NJ!A86,NE!A86,UT!A86,ME!A86,ID!A86,NH!A86,WA!A86,MT!A86,RI!A86,SD!A86,ND!A86,VT!A86,AK!A86)</f>
        <v>1997</v>
      </c>
      <c r="S85" t="b">
        <f t="shared" si="6"/>
        <v>1</v>
      </c>
    </row>
    <row r="86" spans="1:19">
      <c r="A86" s="2" t="s">
        <v>17</v>
      </c>
      <c r="B86" s="3">
        <v>2651936.23</v>
      </c>
      <c r="C86" s="3">
        <v>61841.77</v>
      </c>
      <c r="D86" s="12">
        <f t="shared" si="7"/>
        <v>0.97721192743105734</v>
      </c>
      <c r="E86" t="s">
        <v>86</v>
      </c>
      <c r="Q86">
        <f>MAX(IL!A87,MI!A87,NY!A87,PA!A87,OH!A87,MA!A87,WI!A87,MN!A87,IN!A87,CO!A87,IA!A87,CT!A87,NJ!A87,NE!A87,UT!A87,ME!A87,ID!A87,NH!A87,WA!A87,MT!A87,RI!A87,SD!A87,ND!A87,VT!A87,AK!A87)</f>
        <v>1998</v>
      </c>
      <c r="R86">
        <f>MIN(IL!A87,MI!A87,NY!A87,PA!A87,OH!A87,MA!A87,WI!A87,MN!A87,IN!A87,CO!A87,IA!A87,CT!A87,NJ!A87,NE!A87,UT!A87,ME!A87,ID!A87,NH!A87,WA!A87,MT!A87,RI!A87,SD!A87,ND!A87,VT!A87,AK!A87)</f>
        <v>1998</v>
      </c>
      <c r="S86" t="b">
        <f t="shared" si="6"/>
        <v>1</v>
      </c>
    </row>
    <row r="87" spans="1:19">
      <c r="A87" s="2" t="s">
        <v>39</v>
      </c>
      <c r="B87" s="3">
        <v>4125941.64</v>
      </c>
      <c r="C87" s="3">
        <v>774579.36</v>
      </c>
      <c r="D87" s="12">
        <f t="shared" si="7"/>
        <v>0.84193938562858928</v>
      </c>
      <c r="Q87">
        <f>MAX(IL!A88,MI!A88,NY!A88,PA!A88,OH!A88,MA!A88,WI!A88,MN!A88,IN!A88,CO!A88,IA!A88,CT!A88,NJ!A88,NE!A88,UT!A88,ME!A88,ID!A88,NH!A88,WA!A88,MT!A88,RI!A88,SD!A88,ND!A88,VT!A88,AK!A88)</f>
        <v>1999</v>
      </c>
      <c r="R87">
        <f>MIN(IL!A88,MI!A88,NY!A88,PA!A88,OH!A88,MA!A88,WI!A88,MN!A88,IN!A88,CO!A88,IA!A88,CT!A88,NJ!A88,NE!A88,UT!A88,ME!A88,ID!A88,NH!A88,WA!A88,MT!A88,RI!A88,SD!A88,ND!A88,VT!A88,AK!A88)</f>
        <v>1999</v>
      </c>
      <c r="S87" t="b">
        <f t="shared" si="6"/>
        <v>1</v>
      </c>
    </row>
    <row r="88" spans="1:19">
      <c r="A88" s="2" t="s">
        <v>40</v>
      </c>
      <c r="B88" s="3">
        <v>3918917</v>
      </c>
      <c r="C88" s="4"/>
      <c r="D88" s="12">
        <f t="shared" si="7"/>
        <v>1</v>
      </c>
      <c r="Q88">
        <f>MAX(IL!A89,MI!A89,NY!A89,PA!A89,OH!A89,MA!A89,WI!A89,MN!A89,IN!A89,CO!A89,IA!A89,CT!A89,NJ!A89,NE!A89,UT!A89,ME!A89,ID!A89,NH!A89,WA!A89,MT!A89,RI!A89,SD!A89,ND!A89,VT!A89,AK!A89)</f>
        <v>2000</v>
      </c>
      <c r="R88">
        <f>MIN(IL!A89,MI!A89,NY!A89,PA!A89,OH!A89,MA!A89,WI!A89,MN!A89,IN!A89,CO!A89,IA!A89,CT!A89,NJ!A89,NE!A89,UT!A89,ME!A89,ID!A89,NH!A89,WA!A89,MT!A89,RI!A89,SD!A89,ND!A89,VT!A89,AK!A89)</f>
        <v>2000</v>
      </c>
      <c r="S88" t="b">
        <f t="shared" si="6"/>
        <v>1</v>
      </c>
    </row>
    <row r="89" spans="1:19">
      <c r="A89" s="2" t="s">
        <v>41</v>
      </c>
      <c r="B89" s="3">
        <v>3335917.98</v>
      </c>
      <c r="C89" s="3">
        <v>4185202.02</v>
      </c>
      <c r="D89" s="12">
        <f t="shared" si="7"/>
        <v>0.44354005520454398</v>
      </c>
      <c r="Q89">
        <f>MAX(IL!A90,MI!A90,NY!A90,PA!A90,OH!A90,MA!A90,WI!A90,MN!A90,IN!A90,CO!A90,IA!A90,CT!A90,NJ!A90,NE!A90,UT!A90,ME!A90,ID!A90,NH!A90,WA!A90,MT!A90,RI!A90,SD!A90,ND!A90,VT!A90,AK!A90)</f>
        <v>2001</v>
      </c>
      <c r="R89">
        <f>MIN(IL!A90,MI!A90,NY!A90,PA!A90,OH!A90,MA!A90,WI!A90,MN!A90,IN!A90,CO!A90,IA!A90,CT!A90,NJ!A90,NE!A90,UT!A90,ME!A90,ID!A90,NH!A90,WA!A90,MT!A90,RI!A90,SD!A90,ND!A90,VT!A90,AK!A90)</f>
        <v>2001</v>
      </c>
      <c r="S89" t="b">
        <f t="shared" si="6"/>
        <v>1</v>
      </c>
    </row>
    <row r="90" spans="1:19">
      <c r="A90" s="2" t="s">
        <v>42</v>
      </c>
      <c r="B90" s="3">
        <v>3010633.41</v>
      </c>
      <c r="C90" s="3">
        <v>2117766.59</v>
      </c>
      <c r="D90" s="12">
        <f t="shared" si="7"/>
        <v>0.58705120700413382</v>
      </c>
      <c r="Q90">
        <f>MAX(IL!A91,MI!A91,NY!A91,PA!A91,OH!A91,MA!A91,WI!A91,MN!A91,IN!A91,CO!A91,IA!A91,CT!A91,NJ!A91,NE!A91,UT!A91,ME!A91,ID!A91,NH!A91,WA!A91,MT!A91,RI!A91,SD!A91,ND!A91,VT!A91,AK!A91)</f>
        <v>2002</v>
      </c>
      <c r="R90">
        <f>MIN(IL!A91,MI!A91,NY!A91,PA!A91,OH!A91,MA!A91,WI!A91,MN!A91,IN!A91,CO!A91,IA!A91,CT!A91,NJ!A91,NE!A91,UT!A91,ME!A91,ID!A91,NH!A91,WA!A91,MT!A91,RI!A91,SD!A91,ND!A91,VT!A91,AK!A91)</f>
        <v>2002</v>
      </c>
      <c r="S90" t="b">
        <f t="shared" si="6"/>
        <v>1</v>
      </c>
    </row>
    <row r="91" spans="1:19">
      <c r="A91" s="2" t="s">
        <v>43</v>
      </c>
      <c r="B91" s="3">
        <v>2967960.81</v>
      </c>
      <c r="C91" s="3">
        <v>1771040.19</v>
      </c>
      <c r="D91" s="12">
        <f t="shared" si="7"/>
        <v>0.62628406493267252</v>
      </c>
      <c r="Q91">
        <f>MAX(IL!A92,MI!A92,NY!A92,PA!A92,OH!A92,MA!A92,WI!A92,MN!A92,IN!A92,CO!A92,IA!A92,CT!A92,NJ!A92,NE!A92,UT!A92,ME!A92,ID!A92,NH!A92,WA!A92,MT!A92,RI!A92,SD!A92,ND!A92,VT!A92,AK!A92)</f>
        <v>2003</v>
      </c>
      <c r="R91">
        <f>MIN(IL!A92,MI!A92,NY!A92,PA!A92,OH!A92,MA!A92,WI!A92,MN!A92,IN!A92,CO!A92,IA!A92,CT!A92,NJ!A92,NE!A92,UT!A92,ME!A92,ID!A92,NH!A92,WA!A92,MT!A92,RI!A92,SD!A92,ND!A92,VT!A92,AK!A92)</f>
        <v>2003</v>
      </c>
      <c r="S91" t="b">
        <f t="shared" si="6"/>
        <v>1</v>
      </c>
    </row>
    <row r="92" spans="1:19">
      <c r="A92" s="2" t="s">
        <v>44</v>
      </c>
      <c r="B92" s="3">
        <v>2388876</v>
      </c>
      <c r="C92" s="4"/>
      <c r="D92" s="12">
        <f t="shared" si="7"/>
        <v>1</v>
      </c>
      <c r="Q92">
        <f>MAX(IL!A93,MI!A93,NY!A93,PA!A93,OH!A93,MA!A93,WI!A93,MN!A93,IN!A93,CO!A93,IA!A93,CT!A93,NJ!A93,NE!A93,UT!A93,ME!A93,ID!A93,NH!A93,WA!A93,MT!A93,RI!A93,SD!A93,ND!A93,VT!A93,AK!A93)</f>
        <v>2004</v>
      </c>
      <c r="R92">
        <f>MIN(IL!A93,MI!A93,NY!A93,PA!A93,OH!A93,MA!A93,WI!A93,MN!A93,IN!A93,CO!A93,IA!A93,CT!A93,NJ!A93,NE!A93,UT!A93,ME!A93,ID!A93,NH!A93,WA!A93,MT!A93,RI!A93,SD!A93,ND!A93,VT!A93,AK!A93)</f>
        <v>2004</v>
      </c>
      <c r="S92" t="b">
        <f t="shared" si="6"/>
        <v>1</v>
      </c>
    </row>
    <row r="93" spans="1:19">
      <c r="A93" s="2" t="s">
        <v>45</v>
      </c>
      <c r="B93" s="3">
        <v>2229783</v>
      </c>
      <c r="C93" s="4"/>
      <c r="D93" s="12">
        <f t="shared" si="7"/>
        <v>1</v>
      </c>
      <c r="Q93">
        <f>MAX(IL!A94,MI!A94,NY!A94,PA!A94,OH!A94,MA!A94,WI!A94,MN!A94,IN!A94,CO!A94,IA!A94,CT!A94,NJ!A94,NE!A94,UT!A94,ME!A94,ID!A94,NH!A94,WA!A94,MT!A94,RI!A94,SD!A94,ND!A94,VT!A94,AK!A94)</f>
        <v>2005</v>
      </c>
      <c r="R93">
        <f>MIN(IL!A94,MI!A94,NY!A94,PA!A94,OH!A94,MA!A94,WI!A94,MN!A94,IN!A94,CO!A94,IA!A94,CT!A94,NJ!A94,NE!A94,UT!A94,ME!A94,ID!A94,NH!A94,WA!A94,MT!A94,RI!A94,SD!A94,ND!A94,VT!A94,AK!A94)</f>
        <v>2005</v>
      </c>
      <c r="S93" t="b">
        <f t="shared" si="6"/>
        <v>1</v>
      </c>
    </row>
    <row r="94" spans="1:19">
      <c r="A94" s="2" t="s">
        <v>46</v>
      </c>
      <c r="B94" s="3">
        <v>1891557.93</v>
      </c>
      <c r="C94" s="3">
        <v>708039.07</v>
      </c>
      <c r="D94" s="12">
        <f t="shared" si="7"/>
        <v>0.72763506420418245</v>
      </c>
      <c r="Q94">
        <f>MAX(IL!A95,MI!A95,NY!A95,PA!A95,OH!A95,MA!A95,WI!A95,MN!A95,IN!A95,CO!A95,IA!A95,CT!A95,NJ!A95,NE!A95,UT!A95,ME!A95,ID!A95,NH!A95,WA!A95,MT!A95,RI!A95,SD!A95,ND!A95,VT!A95,AK!A95)</f>
        <v>2006</v>
      </c>
      <c r="R94">
        <f>MIN(IL!A95,MI!A95,NY!A95,PA!A95,OH!A95,MA!A95,WI!A95,MN!A95,IN!A95,CO!A95,IA!A95,CT!A95,NJ!A95,NE!A95,UT!A95,ME!A95,ID!A95,NH!A95,WA!A95,MT!A95,RI!A95,SD!A95,ND!A95,VT!A95,AK!A95)</f>
        <v>2006</v>
      </c>
      <c r="S94" t="b">
        <f t="shared" si="6"/>
        <v>1</v>
      </c>
    </row>
    <row r="95" spans="1:19">
      <c r="A95" s="2" t="s">
        <v>47</v>
      </c>
      <c r="B95" s="3">
        <v>1715318.33</v>
      </c>
      <c r="C95" s="3">
        <v>544542.67000000004</v>
      </c>
      <c r="D95" s="12">
        <f t="shared" si="7"/>
        <v>0.75903709564437816</v>
      </c>
      <c r="Q95">
        <f>MAX(IL!A96,MI!A96,NY!A96,PA!A96,OH!A96,MA!A96,WI!A96,MN!A96,IN!A96,CO!A96,IA!A96,CT!A96,NJ!A96,NE!A96,UT!A96,ME!A96,ID!A96,NH!A96,WA!A96,MT!A96,RI!A96,SD!A96,ND!A96,VT!A96,AK!A96)</f>
        <v>2007</v>
      </c>
      <c r="R95">
        <f>MIN(IL!A96,MI!A96,NY!A96,PA!A96,OH!A96,MA!A96,WI!A96,MN!A96,IN!A96,CO!A96,IA!A96,CT!A96,NJ!A96,NE!A96,UT!A96,ME!A96,ID!A96,NH!A96,WA!A96,MT!A96,RI!A96,SD!A96,ND!A96,VT!A96,AK!A96)</f>
        <v>2007</v>
      </c>
      <c r="S95" t="b">
        <f t="shared" si="6"/>
        <v>1</v>
      </c>
    </row>
    <row r="96" spans="1:19">
      <c r="A96" s="2" t="s">
        <v>48</v>
      </c>
      <c r="B96" s="3">
        <v>1278146.07</v>
      </c>
      <c r="C96" s="3">
        <v>3801.93</v>
      </c>
      <c r="D96" s="12">
        <f t="shared" si="7"/>
        <v>0.99703425567963755</v>
      </c>
      <c r="Q96">
        <f>MAX(IL!A97,MI!A97,NY!A97,PA!A97,OH!A97,MA!A97,WI!A97,MN!A97,IN!A97,CO!A97,IA!A97,CT!A97,NJ!A97,NE!A97,UT!A97,ME!A97,ID!A97,NH!A97,WA!A97,MT!A97,RI!A97,SD!A97,ND!A97,VT!A97,AK!A97)</f>
        <v>2008</v>
      </c>
      <c r="R96">
        <f>MIN(IL!A97,MI!A97,NY!A97,PA!A97,OH!A97,MA!A97,WI!A97,MN!A97,IN!A97,CO!A97,IA!A97,CT!A97,NJ!A97,NE!A97,UT!A97,ME!A97,ID!A97,NH!A97,WA!A97,MT!A97,RI!A97,SD!A97,ND!A97,VT!A97,AK!A97)</f>
        <v>2008</v>
      </c>
      <c r="S96" t="b">
        <f t="shared" si="6"/>
        <v>1</v>
      </c>
    </row>
    <row r="97" spans="1:19">
      <c r="A97" s="2" t="s">
        <v>49</v>
      </c>
      <c r="B97" s="3">
        <v>767037.84</v>
      </c>
      <c r="C97" s="3">
        <v>2626945.16</v>
      </c>
      <c r="D97" s="12">
        <f t="shared" si="7"/>
        <v>0.22599931702663212</v>
      </c>
      <c r="Q97">
        <f>MAX(IL!A98,MI!A98,NY!A98,PA!A98,OH!A98,MA!A98,WI!A98,MN!A98,IN!A98,CO!A98,IA!A98,CT!A98,NJ!A98,NE!A98,UT!A98,ME!A98,ID!A98,NH!A98,WA!A98,MT!A98,RI!A98,SD!A98,ND!A98,VT!A98,AK!A98)</f>
        <v>2009</v>
      </c>
      <c r="R97">
        <f>MIN(IL!A98,MI!A98,NY!A98,PA!A98,OH!A98,MA!A98,WI!A98,MN!A98,IN!A98,CO!A98,IA!A98,CT!A98,NJ!A98,NE!A98,UT!A98,ME!A98,ID!A98,NH!A98,WA!A98,MT!A98,RI!A98,SD!A98,ND!A98,VT!A98,AK!A98)</f>
        <v>2009</v>
      </c>
      <c r="S97" t="b">
        <f t="shared" si="6"/>
        <v>1</v>
      </c>
    </row>
    <row r="98" spans="1:19">
      <c r="A98" s="2" t="s">
        <v>50</v>
      </c>
      <c r="B98" s="3">
        <v>761079.75</v>
      </c>
      <c r="C98" s="3">
        <v>4121.25</v>
      </c>
      <c r="D98" s="12">
        <f t="shared" si="7"/>
        <v>0.99461416020104521</v>
      </c>
      <c r="Q98">
        <f>MAX(IL!A99,MI!A99,NY!A99,PA!A99,OH!A99,MA!A99,WI!A99,MN!A99,IN!A99,CO!A99,IA!A99,CT!A99,NJ!A99,NE!A99,UT!A99,ME!A99,ID!A99,NH!A99,WA!A99,MT!A99,RI!A99,SD!A99,ND!A99,VT!A99,AK!A99)</f>
        <v>2010</v>
      </c>
      <c r="R98">
        <f>MIN(IL!A99,MI!A99,NY!A99,PA!A99,OH!A99,MA!A99,WI!A99,MN!A99,IN!A99,CO!A99,IA!A99,CT!A99,NJ!A99,NE!A99,UT!A99,ME!A99,ID!A99,NH!A99,WA!A99,MT!A99,RI!A99,SD!A99,ND!A99,VT!A99,AK!A99)</f>
        <v>2010</v>
      </c>
      <c r="S98" t="b">
        <f t="shared" si="6"/>
        <v>1</v>
      </c>
    </row>
    <row r="99" spans="1:19">
      <c r="A99" s="2" t="s">
        <v>51</v>
      </c>
      <c r="B99" s="3">
        <v>651941.03</v>
      </c>
      <c r="C99" s="3">
        <v>388055.97</v>
      </c>
      <c r="D99" s="12">
        <f t="shared" si="7"/>
        <v>0.62686818327360561</v>
      </c>
      <c r="Q99">
        <f>MAX(IL!A100,MI!A100,NY!A100,PA!A100,OH!A100,MA!A100,WI!A100,MN!A100,IN!A100,CO!A100,IA!A100,CT!A100,NJ!A100,NE!A100,UT!A100,ME!A100,ID!A100,NH!A100,WA!A100,MT!A100,RI!A100,SD!A100,ND!A100,VT!A100,AK!A100)</f>
        <v>2011</v>
      </c>
      <c r="R99">
        <f>MIN(IL!A100,MI!A100,NY!A100,PA!A100,OH!A100,MA!A100,WI!A100,MN!A100,IN!A100,CO!A100,IA!A100,CT!A100,NJ!A100,NE!A100,UT!A100,ME!A100,ID!A100,NH!A100,WA!A100,MT!A100,RI!A100,SD!A100,ND!A100,VT!A100,AK!A100)</f>
        <v>2011</v>
      </c>
      <c r="S99" t="b">
        <f t="shared" si="6"/>
        <v>1</v>
      </c>
    </row>
    <row r="100" spans="1:19">
      <c r="A100" s="2" t="s">
        <v>52</v>
      </c>
      <c r="B100" s="3">
        <v>545067.78</v>
      </c>
      <c r="C100" s="3">
        <v>111443.22</v>
      </c>
      <c r="D100" s="12">
        <f t="shared" si="7"/>
        <v>0.83024927228942091</v>
      </c>
      <c r="Q100">
        <f>MAX(IL!A101,MI!A101,NY!A101,PA!A101,OH!A101,MA!A101,WI!A101,MN!A101,IN!A101,CO!A101,IA!A101,CT!A101,NJ!A101,NE!A101,UT!A101,ME!A101,ID!A101,NH!A101,WA!A101,MT!A101,RI!A101,SD!A101,ND!A101,VT!A101,AK!A101)</f>
        <v>2012</v>
      </c>
      <c r="R100">
        <f>MIN(IL!A101,MI!A101,NY!A101,PA!A101,OH!A101,MA!A101,WI!A101,MN!A101,IN!A101,CO!A101,IA!A101,CT!A101,NJ!A101,NE!A101,UT!A101,ME!A101,ID!A101,NH!A101,WA!A101,MT!A101,RI!A101,SD!A101,ND!A101,VT!A101,AK!A101)</f>
        <v>2012</v>
      </c>
      <c r="S100" t="b">
        <f t="shared" si="6"/>
        <v>1</v>
      </c>
    </row>
    <row r="101" spans="1:19">
      <c r="A101" s="2" t="s">
        <v>53</v>
      </c>
      <c r="B101" s="3">
        <v>485928.5</v>
      </c>
      <c r="C101" s="3">
        <v>2453103.5</v>
      </c>
      <c r="D101" s="12">
        <f t="shared" si="7"/>
        <v>0.1653362399592791</v>
      </c>
      <c r="Q101">
        <f>MAX(IL!A102,MI!A102,NY!A102,PA!A102,OH!A102,MA!A102,WI!A102,MN!A102,IN!A102,CO!A102,IA!A102,CT!A102,NJ!A102,NE!A102,UT!A102,ME!A102,ID!A102,NH!A102,WA!A102,MT!A102,RI!A102,SD!A102,ND!A102,VT!A102,AK!A102)</f>
        <v>2013</v>
      </c>
      <c r="R101">
        <f>MIN(IL!A102,MI!A102,NY!A102,PA!A102,OH!A102,MA!A102,WI!A102,MN!A102,IN!A102,CO!A102,IA!A102,CT!A102,NJ!A102,NE!A102,UT!A102,ME!A102,ID!A102,NH!A102,WA!A102,MT!A102,RI!A102,SD!A102,ND!A102,VT!A102,AK!A102)</f>
        <v>2013</v>
      </c>
      <c r="S101" t="b">
        <f t="shared" si="6"/>
        <v>1</v>
      </c>
    </row>
    <row r="102" spans="1:19">
      <c r="A102" s="2" t="s">
        <v>54</v>
      </c>
      <c r="B102" s="3">
        <v>433329</v>
      </c>
      <c r="C102" s="4"/>
      <c r="D102" s="12">
        <f t="shared" si="7"/>
        <v>1</v>
      </c>
      <c r="Q102">
        <f>MAX(IL!A103,MI!A103,NY!A103,PA!A103,OH!A103,MA!A103,WI!A103,MN!A103,IN!A103,CO!A103,IA!A103,CT!A103,NJ!A103,NE!A103,UT!A103,ME!A103,ID!A103,NH!A103,WA!A103,MT!A103,RI!A103,SD!A103,ND!A103,VT!A103,AK!A103)</f>
        <v>2014</v>
      </c>
      <c r="R102">
        <f>MIN(IL!A103,MI!A103,NY!A103,PA!A103,OH!A103,MA!A103,WI!A103,MN!A103,IN!A103,CO!A103,IA!A103,CT!A103,NJ!A103,NE!A103,UT!A103,ME!A103,ID!A103,NH!A103,WA!A103,MT!A103,RI!A103,SD!A103,ND!A103,VT!A103,AK!A103)</f>
        <v>2014</v>
      </c>
      <c r="S102" t="b">
        <f t="shared" si="6"/>
        <v>1</v>
      </c>
    </row>
    <row r="103" spans="1:19">
      <c r="A103" s="2" t="s">
        <v>55</v>
      </c>
      <c r="B103" s="3">
        <v>346425</v>
      </c>
      <c r="C103" s="4"/>
      <c r="D103" s="12">
        <f t="shared" si="7"/>
        <v>1</v>
      </c>
      <c r="Q103">
        <f>MAX(IL!A104,MI!A104,NY!A104,PA!A104,OH!A104,MA!A104,WI!A104,MN!A104,IN!A104,CO!A104,IA!A104,CT!A104,NJ!A104,NE!A104,UT!A104,ME!A104,ID!A104,NH!A104,WA!A104,MT!A104,RI!A104,SD!A104,ND!A104,VT!A104,AK!A104)</f>
        <v>2015</v>
      </c>
      <c r="R103">
        <f>MIN(IL!A104,MI!A104,NY!A104,PA!A104,OH!A104,MA!A104,WI!A104,MN!A104,IN!A104,CO!A104,IA!A104,CT!A104,NJ!A104,NE!A104,UT!A104,ME!A104,ID!A104,NH!A104,WA!A104,MT!A104,RI!A104,SD!A104,ND!A104,VT!A104,AK!A104)</f>
        <v>2015</v>
      </c>
      <c r="S103" t="b">
        <f t="shared" si="6"/>
        <v>1</v>
      </c>
    </row>
    <row r="104" spans="1:19">
      <c r="A104" s="2" t="s">
        <v>56</v>
      </c>
      <c r="B104" s="3">
        <v>315573</v>
      </c>
      <c r="C104" s="4"/>
      <c r="D104" s="12">
        <f t="shared" si="7"/>
        <v>1</v>
      </c>
      <c r="Q104">
        <f>MAX(IL!A105,MI!A105,NY!A105,PA!A105,OH!A105,MA!A105,WI!A105,MN!A105,IN!A105,CO!A105,IA!A105,CT!A105,NJ!A105,NE!A105,UT!A105,ME!A105,ID!A105,NH!A105,WA!A105,MT!A105,RI!A105,SD!A105,ND!A105,VT!A105,AK!A105)</f>
        <v>2016</v>
      </c>
      <c r="R104">
        <f>MIN(IL!A105,MI!A105,NY!A105,PA!A105,OH!A105,MA!A105,WI!A105,MN!A105,IN!A105,CO!A105,IA!A105,CT!A105,NJ!A105,NE!A105,UT!A105,ME!A105,ID!A105,NH!A105,WA!A105,MT!A105,RI!A105,SD!A105,ND!A105,VT!A105,AK!A105)</f>
        <v>2016</v>
      </c>
      <c r="S104" t="b">
        <f t="shared" si="6"/>
        <v>1</v>
      </c>
    </row>
    <row r="105" spans="1:19">
      <c r="A105" s="2" t="s">
        <v>57</v>
      </c>
      <c r="B105" s="3">
        <v>257193</v>
      </c>
      <c r="C105" s="4"/>
      <c r="D105" s="12">
        <f t="shared" si="7"/>
        <v>1</v>
      </c>
      <c r="Q105">
        <f>MAX(IL!A106,MI!A106,NY!A106,PA!A106,OH!A106,MA!A106,WI!A106,MN!A106,IN!A106,CO!A106,IA!A106,CT!A106,NJ!A106,NE!A106,UT!A106,ME!A106,ID!A106,NH!A106,WA!A106,MT!A106,RI!A106,SD!A106,ND!A106,VT!A106,AK!A106)</f>
        <v>2017</v>
      </c>
      <c r="R105">
        <f>MIN(IL!A106,MI!A106,NY!A106,PA!A106,OH!A106,MA!A106,WI!A106,MN!A106,IN!A106,CO!A106,IA!A106,CT!A106,NJ!A106,NE!A106,UT!A106,ME!A106,ID!A106,NH!A106,WA!A106,MT!A106,RI!A106,SD!A106,ND!A106,VT!A106,AK!A106)</f>
        <v>2017</v>
      </c>
      <c r="S105" t="b">
        <f t="shared" si="6"/>
        <v>1</v>
      </c>
    </row>
    <row r="106" spans="1:19">
      <c r="B106" s="5">
        <f>SUM(B87:B105)</f>
        <v>31426627.070000004</v>
      </c>
      <c r="C106" s="5">
        <f>SUM(C87:C105)</f>
        <v>15688640.930000002</v>
      </c>
      <c r="Q106">
        <f>MAX(IL!A107,MI!A107,NY!A107,PA!A107,OH!A107,MA!A107,WI!A107,MN!A107,IN!A107,CO!A107,IA!A107,CT!A107,NJ!A107,NE!A107,UT!A107,ME!A107,ID!A107,NH!A107,WA!A107,MT!A107,RI!A107,SD!A107,ND!A107,VT!A107,AK!A107)</f>
        <v>2018</v>
      </c>
      <c r="R106">
        <f>MIN(IL!A107,MI!A107,NY!A107,PA!A107,OH!A107,MA!A107,WI!A107,MN!A107,IN!A107,CO!A107,IA!A107,CT!A107,NJ!A107,NE!A107,UT!A107,ME!A107,ID!A107,NH!A107,WA!A107,MT!A107,RI!A107,SD!A107,ND!A107,VT!A107,AK!A107)</f>
        <v>2018</v>
      </c>
      <c r="S106" t="b">
        <f t="shared" si="6"/>
        <v>1</v>
      </c>
    </row>
    <row r="107" spans="1:19">
      <c r="C107">
        <f>C106/SUM(B106:C106)</f>
        <v>0.33298422350054335</v>
      </c>
      <c r="Q107">
        <f>MAX(IL!A108,MI!A108,NY!A108,PA!A108,OH!A108,MA!A108,WI!A108,MN!A108,IN!A108,CO!A108,IA!A108,CT!A108,NJ!A108,NE!A108,UT!A108,ME!A108,ID!A108,NH!A108,WA!A108,MT!A108,RI!A108,SD!A108,ND!A108,VT!A108,AK!A108)</f>
        <v>2019</v>
      </c>
      <c r="R107">
        <f>MIN(IL!A108,MI!A108,NY!A108,PA!A108,OH!A108,MA!A108,WI!A108,MN!A108,IN!A108,CO!A108,IA!A108,CT!A108,NJ!A108,NE!A108,UT!A108,ME!A108,ID!A108,NH!A108,WA!A108,MT!A108,RI!A108,SD!A108,ND!A108,VT!A108,AK!A108)</f>
        <v>2019</v>
      </c>
      <c r="S107" t="b">
        <f t="shared" si="6"/>
        <v>1</v>
      </c>
    </row>
    <row r="108" spans="1:19">
      <c r="Q108">
        <f>MAX(IL!A109,MI!A109,NY!A109,PA!A109,OH!A109,MA!A109,WI!A109,MN!A109,IN!A109,CO!A109,IA!A109,CT!A109,NJ!A109,NE!A109,UT!A109,ME!A109,ID!A109,NH!A109,WA!A109,MT!A109,RI!A109,SD!A109,ND!A109,VT!A109,AK!A109)</f>
        <v>2020</v>
      </c>
      <c r="R108">
        <f>MIN(IL!A109,MI!A109,NY!A109,PA!A109,OH!A109,MA!A109,WI!A109,MN!A109,IN!A109,CO!A109,IA!A109,CT!A109,NJ!A109,NE!A109,UT!A109,ME!A109,ID!A109,NH!A109,WA!A109,MT!A109,RI!A109,SD!A109,ND!A109,VT!A109,AK!A109)</f>
        <v>2020</v>
      </c>
      <c r="S108" t="b">
        <f t="shared" si="6"/>
        <v>1</v>
      </c>
    </row>
    <row r="109" spans="1:19">
      <c r="Q109">
        <f>MAX(IL!A110,MI!A110,NY!A110,PA!A110,OH!A110,MA!A110,WI!A110,MN!A110,IN!A110,CO!A110,IA!A110,CT!A110,NJ!A110,NE!A110,UT!A110,ME!A110,ID!A110,NH!A110,WA!A110,MT!A110,RI!A110,SD!A110,ND!A110,VT!A110,AK!A110)</f>
        <v>2021</v>
      </c>
      <c r="R109">
        <f>MIN(IL!A110,MI!A110,NY!A110,PA!A110,OH!A110,MA!A110,WI!A110,MN!A110,IN!A110,CO!A110,IA!A110,CT!A110,NJ!A110,NE!A110,UT!A110,ME!A110,ID!A110,NH!A110,WA!A110,MT!A110,RI!A110,SD!A110,ND!A110,VT!A110,AK!A110)</f>
        <v>2021</v>
      </c>
      <c r="S109" t="b">
        <f t="shared" si="6"/>
        <v>1</v>
      </c>
    </row>
    <row r="110" spans="1:19">
      <c r="Q110">
        <f>MAX(IL!A111,MI!A111,NY!A111,PA!A111,OH!A111,MA!A111,WI!A111,MN!A111,IN!A111,CO!A111,IA!A111,CT!A111,NJ!A111,NE!A111,UT!A111,ME!A111,ID!A111,NH!A111,WA!A111,MT!A111,RI!A111,SD!A111,ND!A111,VT!A111,AK!A111)</f>
        <v>0</v>
      </c>
      <c r="R110">
        <f>MIN(IL!A111,MI!A111,NY!A111,PA!A111,OH!A111,MA!A111,WI!A111,MN!A111,IN!A111,CO!A111,IA!A111,CT!A111,NJ!A111,NE!A111,UT!A111,ME!A111,ID!A111,NH!A111,WA!A111,MT!A111,RI!A111,SD!A111,ND!A111,VT!A111,AK!A111)</f>
        <v>0</v>
      </c>
      <c r="S110" t="b">
        <f t="shared" si="6"/>
        <v>1</v>
      </c>
    </row>
    <row r="111" spans="1:19">
      <c r="Q111">
        <f>MAX(IL!A112,MI!A112,NY!A112,PA!A112,OH!A112,MA!A112,WI!A112,MN!A112,IN!A112,CO!A112,IA!A112,CT!A112,NJ!A112,NE!A112,UT!A112,ME!A112,ID!A112,NH!A112,WA!A112,MT!A112,RI!A112,SD!A112,ND!A112,VT!A112,AK!A112)</f>
        <v>0</v>
      </c>
      <c r="R111">
        <f>MIN(IL!A112,MI!A112,NY!A112,PA!A112,OH!A112,MA!A112,WI!A112,MN!A112,IN!A112,CO!A112,IA!A112,CT!A112,NJ!A112,NE!A112,UT!A112,ME!A112,ID!A112,NH!A112,WA!A112,MT!A112,RI!A112,SD!A112,ND!A112,VT!A112,AK!A112)</f>
        <v>0</v>
      </c>
      <c r="S111" t="b">
        <f t="shared" si="6"/>
        <v>1</v>
      </c>
    </row>
    <row r="112" spans="1:19">
      <c r="Q112">
        <f>MAX(IL!A113,MI!A113,NY!A113,PA!A113,OH!A113,MA!A113,WI!A113,MN!A113,IN!A113,CO!A113,IA!A113,CT!A113,NJ!A113,NE!A113,UT!A113,ME!A113,ID!A113,NH!A113,WA!A113,MT!A113,RI!A113,SD!A113,ND!A113,VT!A113,AK!A113)</f>
        <v>0</v>
      </c>
      <c r="R112">
        <f>MIN(IL!A113,MI!A113,NY!A113,PA!A113,OH!A113,MA!A113,WI!A113,MN!A113,IN!A113,CO!A113,IA!A113,CT!A113,NJ!A113,NE!A113,UT!A113,ME!A113,ID!A113,NH!A113,WA!A113,MT!A113,RI!A113,SD!A113,ND!A113,VT!A113,AK!A113)</f>
        <v>0</v>
      </c>
      <c r="S112" t="b">
        <f t="shared" si="6"/>
        <v>1</v>
      </c>
    </row>
    <row r="113" spans="17:19">
      <c r="Q113">
        <f>MAX(IL!A114,MI!A114,NY!A114,PA!A114,OH!A114,MA!A114,WI!A114,MN!A114,IN!A114,CO!A114,IA!A114,CT!A114,NJ!A114,NE!A114,UT!A114,ME!A114,ID!A114,NH!A114,WA!A114,MT!A114,RI!A114,SD!A114,ND!A114,VT!A114,AK!A114)</f>
        <v>0</v>
      </c>
      <c r="R113">
        <f>MIN(IL!A114,MI!A114,NY!A114,PA!A114,OH!A114,MA!A114,WI!A114,MN!A114,IN!A114,CO!A114,IA!A114,CT!A114,NJ!A114,NE!A114,UT!A114,ME!A114,ID!A114,NH!A114,WA!A114,MT!A114,RI!A114,SD!A114,ND!A114,VT!A114,AK!A114)</f>
        <v>0</v>
      </c>
      <c r="S113" t="b">
        <f t="shared" si="6"/>
        <v>1</v>
      </c>
    </row>
    <row r="114" spans="17:19">
      <c r="Q114">
        <f>MAX(IL!A115,MI!A115,NY!A115,PA!A115,OH!A115,MA!A115,WI!A115,MN!A115,IN!A115,CO!A115,IA!A115,CT!A115,NJ!A115,NE!A115,UT!A115,ME!A115,ID!A115,NH!A115,WA!A115,MT!A115,RI!A115,SD!A115,ND!A115,VT!A115,AK!A115)</f>
        <v>0</v>
      </c>
      <c r="R114">
        <f>MIN(IL!A115,MI!A115,NY!A115,PA!A115,OH!A115,MA!A115,WI!A115,MN!A115,IN!A115,CO!A115,IA!A115,CT!A115,NJ!A115,NE!A115,UT!A115,ME!A115,ID!A115,NH!A115,WA!A115,MT!A115,RI!A115,SD!A115,ND!A115,VT!A115,AK!A115)</f>
        <v>0</v>
      </c>
      <c r="S114" t="b">
        <f t="shared" si="6"/>
        <v>1</v>
      </c>
    </row>
    <row r="115" spans="17:19">
      <c r="Q115">
        <f>MAX(IL!A116,MI!A116,NY!A116,PA!A116,OH!A116,MA!A116,WI!A116,MN!A116,IN!A116,CO!A116,IA!A116,CT!A116,NJ!A116,NE!A116,UT!A116,ME!A116,ID!A116,NH!A116,WA!A116,MT!A116,RI!A116,SD!A116,ND!A116,VT!A116,AK!A116)</f>
        <v>0</v>
      </c>
      <c r="R115">
        <f>MIN(IL!A116,MI!A116,NY!A116,PA!A116,OH!A116,MA!A116,WI!A116,MN!A116,IN!A116,CO!A116,IA!A116,CT!A116,NJ!A116,NE!A116,UT!A116,ME!A116,ID!A116,NH!A116,WA!A116,MT!A116,RI!A116,SD!A116,ND!A116,VT!A116,AK!A116)</f>
        <v>0</v>
      </c>
      <c r="S115" t="b">
        <f t="shared" si="6"/>
        <v>1</v>
      </c>
    </row>
    <row r="116" spans="17:19">
      <c r="Q116">
        <f>MAX(IL!A117,MI!A117,NY!A117,PA!A117,OH!A117,MA!A117,WI!A117,MN!A117,IN!A117,CO!A117,IA!A117,CT!A117,NJ!A117,NE!A117,UT!A117,ME!A117,ID!A117,NH!A117,WA!A117,MT!A117,RI!A117,SD!A117,ND!A117,VT!A117,AK!A117)</f>
        <v>0</v>
      </c>
      <c r="R116">
        <f>MIN(IL!A117,MI!A117,NY!A117,PA!A117,OH!A117,MA!A117,WI!A117,MN!A117,IN!A117,CO!A117,IA!A117,CT!A117,NJ!A117,NE!A117,UT!A117,ME!A117,ID!A117,NH!A117,WA!A117,MT!A117,RI!A117,SD!A117,ND!A117,VT!A117,AK!A117)</f>
        <v>0</v>
      </c>
      <c r="S116" t="b">
        <f t="shared" si="6"/>
        <v>1</v>
      </c>
    </row>
    <row r="117" spans="17:19">
      <c r="Q117">
        <f>MAX(IL!A118,MI!A118,NY!A118,PA!A118,OH!A118,MA!A118,WI!A118,MN!A118,IN!A118,CO!A118,IA!A118,CT!A118,NJ!A118,NE!A118,UT!A118,ME!A118,ID!A118,NH!A118,WA!A118,MT!A118,RI!A118,SD!A118,ND!A118,VT!A118,AK!A118)</f>
        <v>0</v>
      </c>
      <c r="R117">
        <f>MIN(IL!A118,MI!A118,NY!A118,PA!A118,OH!A118,MA!A118,WI!A118,MN!A118,IN!A118,CO!A118,IA!A118,CT!A118,NJ!A118,NE!A118,UT!A118,ME!A118,ID!A118,NH!A118,WA!A118,MT!A118,RI!A118,SD!A118,ND!A118,VT!A118,AK!A118)</f>
        <v>0</v>
      </c>
      <c r="S117" t="b">
        <f t="shared" si="6"/>
        <v>1</v>
      </c>
    </row>
    <row r="118" spans="17:19">
      <c r="Q118">
        <f>MAX(IL!A119,MI!A119,NY!A119,PA!A119,OH!A119,MA!A119,WI!A119,MN!A119,IN!A119,CO!A119,IA!A119,CT!A119,NJ!A119,NE!A119,UT!A119,ME!A119,ID!A119,NH!A119,WA!A119,MT!A119,RI!A119,SD!A119,ND!A119,VT!A119,AK!A119)</f>
        <v>0</v>
      </c>
      <c r="R118">
        <f>MIN(IL!A119,MI!A119,NY!A119,PA!A119,OH!A119,MA!A119,WI!A119,MN!A119,IN!A119,CO!A119,IA!A119,CT!A119,NJ!A119,NE!A119,UT!A119,ME!A119,ID!A119,NH!A119,WA!A119,MT!A119,RI!A119,SD!A119,ND!A119,VT!A119,AK!A119)</f>
        <v>0</v>
      </c>
      <c r="S118" t="b">
        <f t="shared" si="6"/>
        <v>1</v>
      </c>
    </row>
    <row r="119" spans="17:19">
      <c r="Q119">
        <f>MAX(IL!A120,MI!A120,NY!A120,PA!A120,OH!A120,MA!A120,WI!A120,MN!A120,IN!A120,CO!A120,IA!A120,CT!A120,NJ!A120,NE!A120,UT!A120,ME!A120,ID!A120,NH!A120,WA!A120,MT!A120,RI!A120,SD!A120,ND!A120,VT!A120,AK!A120)</f>
        <v>0</v>
      </c>
      <c r="R119">
        <f>MIN(IL!A120,MI!A120,NY!A120,PA!A120,OH!A120,MA!A120,WI!A120,MN!A120,IN!A120,CO!A120,IA!A120,CT!A120,NJ!A120,NE!A120,UT!A120,ME!A120,ID!A120,NH!A120,WA!A120,MT!A120,RI!A120,SD!A120,ND!A120,VT!A120,AK!A120)</f>
        <v>0</v>
      </c>
      <c r="S119" t="b">
        <f t="shared" si="6"/>
        <v>1</v>
      </c>
    </row>
    <row r="120" spans="17:19">
      <c r="Q120">
        <f>MAX(IL!A121,MI!A121,NY!A121,PA!A121,OH!A121,MA!A121,WI!A121,MN!A121,IN!A121,CO!A121,IA!A121,CT!A121,NJ!A121,NE!A121,UT!A121,ME!A121,ID!A121,NH!A121,WA!A121,MT!A121,RI!A121,SD!A121,ND!A121,VT!A121,AK!A121)</f>
        <v>0</v>
      </c>
      <c r="R120">
        <f>MIN(IL!A121,MI!A121,NY!A121,PA!A121,OH!A121,MA!A121,WI!A121,MN!A121,IN!A121,CO!A121,IA!A121,CT!A121,NJ!A121,NE!A121,UT!A121,ME!A121,ID!A121,NH!A121,WA!A121,MT!A121,RI!A121,SD!A121,ND!A121,VT!A121,AK!A121)</f>
        <v>0</v>
      </c>
      <c r="S120" t="b">
        <f t="shared" si="6"/>
        <v>1</v>
      </c>
    </row>
    <row r="121" spans="17:19">
      <c r="Q121">
        <f>MAX(IL!A122,MI!A122,NY!A122,PA!A122,OH!A122,MA!A122,WI!A122,MN!A122,IN!A122,CO!A122,IA!A122,CT!A122,NJ!A122,NE!A122,UT!A122,ME!A122,ID!A122,NH!A122,WA!A122,MT!A122,RI!A122,SD!A122,ND!A122,VT!A122,AK!A122)</f>
        <v>0</v>
      </c>
      <c r="R121">
        <f>MIN(IL!A122,MI!A122,NY!A122,PA!A122,OH!A122,MA!A122,WI!A122,MN!A122,IN!A122,CO!A122,IA!A122,CT!A122,NJ!A122,NE!A122,UT!A122,ME!A122,ID!A122,NH!A122,WA!A122,MT!A122,RI!A122,SD!A122,ND!A122,VT!A122,AK!A122)</f>
        <v>0</v>
      </c>
      <c r="S121" t="b">
        <f t="shared" si="6"/>
        <v>1</v>
      </c>
    </row>
    <row r="122" spans="17:19">
      <c r="Q122">
        <f>MAX(IL!A123,MI!A123,NY!A123,PA!A123,OH!A123,MA!A123,WI!A123,MN!A123,IN!A123,CO!A123,IA!A123,CT!A123,NJ!A123,NE!A123,UT!A123,ME!A123,ID!A123,NH!A123,WA!A123,MT!A123,RI!A123,SD!A123,ND!A123,VT!A123,AK!A123)</f>
        <v>0</v>
      </c>
      <c r="R122">
        <f>MIN(IL!A123,MI!A123,NY!A123,PA!A123,OH!A123,MA!A123,WI!A123,MN!A123,IN!A123,CO!A123,IA!A123,CT!A123,NJ!A123,NE!A123,UT!A123,ME!A123,ID!A123,NH!A123,WA!A123,MT!A123,RI!A123,SD!A123,ND!A123,VT!A123,AK!A123)</f>
        <v>0</v>
      </c>
      <c r="S122" t="b">
        <f t="shared" si="6"/>
        <v>1</v>
      </c>
    </row>
    <row r="123" spans="17:19">
      <c r="Q123">
        <f>MAX(IL!A124,MI!A124,NY!A124,PA!A124,OH!A124,MA!A124,WI!A124,MN!A124,IN!A124,CO!A124,IA!A124,CT!A124,NJ!A124,NE!A124,UT!A124,ME!A124,ID!A124,NH!A124,WA!A124,MT!A124,RI!A124,SD!A124,ND!A124,VT!A124,AK!A124)</f>
        <v>0</v>
      </c>
      <c r="R123">
        <f>MIN(IL!A124,MI!A124,NY!A124,PA!A124,OH!A124,MA!A124,WI!A124,MN!A124,IN!A124,CO!A124,IA!A124,CT!A124,NJ!A124,NE!A124,UT!A124,ME!A124,ID!A124,NH!A124,WA!A124,MT!A124,RI!A124,SD!A124,ND!A124,VT!A124,AK!A124)</f>
        <v>0</v>
      </c>
      <c r="S123" t="b">
        <f t="shared" si="6"/>
        <v>1</v>
      </c>
    </row>
    <row r="124" spans="17:19">
      <c r="Q124">
        <f>MAX(IL!A125,MI!A125,NY!A125,PA!A125,OH!A125,MA!A125,WI!A125,MN!A125,IN!A125,CO!A125,IA!A125,CT!A125,NJ!A125,NE!A125,UT!A125,ME!A125,ID!A125,NH!A125,WA!A125,MT!A125,RI!A125,SD!A125,ND!A125,VT!A125,AK!A125)</f>
        <v>0</v>
      </c>
      <c r="R124">
        <f>MIN(IL!A125,MI!A125,NY!A125,PA!A125,OH!A125,MA!A125,WI!A125,MN!A125,IN!A125,CO!A125,IA!A125,CT!A125,NJ!A125,NE!A125,UT!A125,ME!A125,ID!A125,NH!A125,WA!A125,MT!A125,RI!A125,SD!A125,ND!A125,VT!A125,AK!A125)</f>
        <v>0</v>
      </c>
      <c r="S124" t="b">
        <f t="shared" si="6"/>
        <v>1</v>
      </c>
    </row>
    <row r="125" spans="17:19">
      <c r="Q125">
        <f>MAX(IL!A126,MI!A126,NY!A126,PA!A126,OH!A126,MA!A126,WI!A126,MN!A126,IN!A126,CO!A126,IA!A126,CT!A126,NJ!A126,NE!A126,UT!A126,ME!A126,ID!A126,NH!A126,WA!A126,MT!A126,RI!A126,SD!A126,ND!A126,VT!A126,AK!A126)</f>
        <v>0</v>
      </c>
      <c r="R125">
        <f>MIN(IL!A126,MI!A126,NY!A126,PA!A126,OH!A126,MA!A126,WI!A126,MN!A126,IN!A126,CO!A126,IA!A126,CT!A126,NJ!A126,NE!A126,UT!A126,ME!A126,ID!A126,NH!A126,WA!A126,MT!A126,RI!A126,SD!A126,ND!A126,VT!A126,AK!A126)</f>
        <v>0</v>
      </c>
      <c r="S125" t="b">
        <f t="shared" si="6"/>
        <v>1</v>
      </c>
    </row>
    <row r="126" spans="17:19">
      <c r="Q126">
        <f>MAX(IL!A127,MI!A127,NY!A127,PA!A127,OH!A127,MA!A127,WI!A127,MN!A127,IN!A127,CO!A127,IA!A127,CT!A127,NJ!A127,NE!A127,UT!A127,ME!A127,ID!A127,NH!A127,WA!A127,MT!A127,RI!A127,SD!A127,ND!A127,VT!A127,AK!A127)</f>
        <v>0</v>
      </c>
      <c r="R126">
        <f>MIN(IL!A127,MI!A127,NY!A127,PA!A127,OH!A127,MA!A127,WI!A127,MN!A127,IN!A127,CO!A127,IA!A127,CT!A127,NJ!A127,NE!A127,UT!A127,ME!A127,ID!A127,NH!A127,WA!A127,MT!A127,RI!A127,SD!A127,ND!A127,VT!A127,AK!A127)</f>
        <v>0</v>
      </c>
      <c r="S126" t="b">
        <f t="shared" si="6"/>
        <v>1</v>
      </c>
    </row>
    <row r="127" spans="17:19">
      <c r="Q127">
        <f>MAX(IL!A128,MI!A128,NY!A128,PA!A128,OH!A128,MA!A128,WI!A128,MN!A128,IN!A128,CO!A128,IA!A128,CT!A128,NJ!A128,NE!A128,UT!A128,ME!A128,ID!A128,NH!A128,WA!A128,MT!A128,RI!A128,SD!A128,ND!A128,VT!A128,AK!A128)</f>
        <v>0</v>
      </c>
      <c r="R127">
        <f>MIN(IL!A128,MI!A128,NY!A128,PA!A128,OH!A128,MA!A128,WI!A128,MN!A128,IN!A128,CO!A128,IA!A128,CT!A128,NJ!A128,NE!A128,UT!A128,ME!A128,ID!A128,NH!A128,WA!A128,MT!A128,RI!A128,SD!A128,ND!A128,VT!A128,AK!A128)</f>
        <v>0</v>
      </c>
      <c r="S127" t="b">
        <f t="shared" si="6"/>
        <v>1</v>
      </c>
    </row>
    <row r="128" spans="17:19">
      <c r="Q128">
        <f>MAX(IL!A129,MI!A129,NY!A129,PA!A129,OH!A129,MA!A129,WI!A129,MN!A129,IN!A129,CO!A129,IA!A129,CT!A129,NJ!A129,NE!A129,UT!A129,ME!A129,ID!A129,NH!A129,WA!A129,MT!A129,RI!A129,SD!A129,ND!A129,VT!A129,AK!A129)</f>
        <v>0</v>
      </c>
      <c r="R128">
        <f>MIN(IL!A129,MI!A129,NY!A129,PA!A129,OH!A129,MA!A129,WI!A129,MN!A129,IN!A129,CO!A129,IA!A129,CT!A129,NJ!A129,NE!A129,UT!A129,ME!A129,ID!A129,NH!A129,WA!A129,MT!A129,RI!A129,SD!A129,ND!A129,VT!A129,AK!A129)</f>
        <v>0</v>
      </c>
      <c r="S128" t="b">
        <f t="shared" si="6"/>
        <v>1</v>
      </c>
    </row>
    <row r="129" spans="17:19">
      <c r="Q129">
        <f>MAX(IL!A130,MI!A130,NY!A130,PA!A130,OH!A130,MA!A130,WI!A130,MN!A130,IN!A130,CO!A130,IA!A130,CT!A130,NJ!A130,NE!A130,UT!A130,ME!A130,ID!A130,NH!A130,WA!A130,MT!A130,RI!A130,SD!A130,ND!A130,VT!A130,AK!A130)</f>
        <v>0</v>
      </c>
      <c r="R129">
        <f>MIN(IL!A130,MI!A130,NY!A130,PA!A130,OH!A130,MA!A130,WI!A130,MN!A130,IN!A130,CO!A130,IA!A130,CT!A130,NJ!A130,NE!A130,UT!A130,ME!A130,ID!A130,NH!A130,WA!A130,MT!A130,RI!A130,SD!A130,ND!A130,VT!A130,AK!A130)</f>
        <v>0</v>
      </c>
      <c r="S129" t="b">
        <f t="shared" si="6"/>
        <v>1</v>
      </c>
    </row>
    <row r="130" spans="17:19">
      <c r="Q130">
        <f>MAX(IL!A131,MI!A131,NY!A131,PA!A131,OH!A131,MA!A131,WI!A131,MN!A131,IN!A131,CO!A131,IA!A131,CT!A131,NJ!A131,NE!A131,UT!A131,ME!A131,ID!A131,NH!A131,WA!A131,MT!A131,RI!A131,SD!A131,ND!A131,VT!A131,AK!A131)</f>
        <v>0</v>
      </c>
      <c r="R130">
        <f>MIN(IL!A131,MI!A131,NY!A131,PA!A131,OH!A131,MA!A131,WI!A131,MN!A131,IN!A131,CO!A131,IA!A131,CT!A131,NJ!A131,NE!A131,UT!A131,ME!A131,ID!A131,NH!A131,WA!A131,MT!A131,RI!A131,SD!A131,ND!A131,VT!A131,AK!A131)</f>
        <v>0</v>
      </c>
      <c r="S130" t="b">
        <f t="shared" si="6"/>
        <v>1</v>
      </c>
    </row>
    <row r="131" spans="17:19">
      <c r="Q131">
        <f>MAX(IL!A132,MI!A132,NY!A132,PA!A132,OH!A132,MA!A132,WI!A132,MN!A132,IN!A132,CO!A132,IA!A132,CT!A132,NJ!A132,NE!A132,UT!A132,ME!A132,ID!A132,NH!A132,WA!A132,MT!A132,RI!A132,SD!A132,ND!A132,VT!A132,AK!A132)</f>
        <v>0</v>
      </c>
      <c r="R131">
        <f>MIN(IL!A132,MI!A132,NY!A132,PA!A132,OH!A132,MA!A132,WI!A132,MN!A132,IN!A132,CO!A132,IA!A132,CT!A132,NJ!A132,NE!A132,UT!A132,ME!A132,ID!A132,NH!A132,WA!A132,MT!A132,RI!A132,SD!A132,ND!A132,VT!A132,AK!A132)</f>
        <v>0</v>
      </c>
      <c r="S131" t="b">
        <f t="shared" si="6"/>
        <v>1</v>
      </c>
    </row>
    <row r="132" spans="17:19">
      <c r="Q132">
        <f>MAX(IL!A133,MI!A133,NY!A133,PA!A133,OH!A133,MA!A133,WI!A133,MN!A133,IN!A133,CO!A133,IA!A133,CT!A133,NJ!A133,NE!A133,UT!A133,ME!A133,ID!A133,NH!A133,WA!A133,MT!A133,RI!A133,SD!A133,ND!A133,VT!A133,AK!A133)</f>
        <v>0</v>
      </c>
      <c r="R132">
        <f>MIN(IL!A133,MI!A133,NY!A133,PA!A133,OH!A133,MA!A133,WI!A133,MN!A133,IN!A133,CO!A133,IA!A133,CT!A133,NJ!A133,NE!A133,UT!A133,ME!A133,ID!A133,NH!A133,WA!A133,MT!A133,RI!A133,SD!A133,ND!A133,VT!A133,AK!A133)</f>
        <v>0</v>
      </c>
      <c r="S132" t="b">
        <f t="shared" si="6"/>
        <v>1</v>
      </c>
    </row>
    <row r="133" spans="17:19">
      <c r="Q133">
        <f>MAX(IL!A134,MI!A134,NY!A134,PA!A134,OH!A134,MA!A134,WI!A134,MN!A134,IN!A134,CO!A134,IA!A134,CT!A134,NJ!A134,NE!A134,UT!A134,ME!A134,ID!A134,NH!A134,WA!A134,MT!A134,RI!A134,SD!A134,ND!A134,VT!A134,AK!A134)</f>
        <v>0</v>
      </c>
      <c r="R133">
        <f>MIN(IL!A134,MI!A134,NY!A134,PA!A134,OH!A134,MA!A134,WI!A134,MN!A134,IN!A134,CO!A134,IA!A134,CT!A134,NJ!A134,NE!A134,UT!A134,ME!A134,ID!A134,NH!A134,WA!A134,MT!A134,RI!A134,SD!A134,ND!A134,VT!A134,AK!A134)</f>
        <v>0</v>
      </c>
      <c r="S133" t="b">
        <f t="shared" si="6"/>
        <v>1</v>
      </c>
    </row>
    <row r="134" spans="17:19">
      <c r="Q134">
        <f>MAX(IL!A135,MI!A135,NY!A135,PA!A135,OH!A135,MA!A135,WI!A135,MN!A135,IN!A135,CO!A135,IA!A135,CT!A135,NJ!A135,NE!A135,UT!A135,ME!A135,ID!A135,NH!A135,WA!A135,MT!A135,RI!A135,SD!A135,ND!A135,VT!A135,AK!A135)</f>
        <v>0</v>
      </c>
      <c r="R134">
        <f>MIN(IL!A135,MI!A135,NY!A135,PA!A135,OH!A135,MA!A135,WI!A135,MN!A135,IN!A135,CO!A135,IA!A135,CT!A135,NJ!A135,NE!A135,UT!A135,ME!A135,ID!A135,NH!A135,WA!A135,MT!A135,RI!A135,SD!A135,ND!A135,VT!A135,AK!A135)</f>
        <v>0</v>
      </c>
      <c r="S134" t="b">
        <f t="shared" ref="S134:S150" si="8">R134=Q134</f>
        <v>1</v>
      </c>
    </row>
    <row r="135" spans="17:19">
      <c r="Q135">
        <f>MAX(IL!A136,MI!A136,NY!A136,PA!A136,OH!A136,MA!A136,WI!A136,MN!A136,IN!A136,CO!A136,IA!A136,CT!A136,NJ!A136,NE!A136,UT!A136,ME!A136,ID!A136,NH!A136,WA!A136,MT!A136,RI!A136,SD!A136,ND!A136,VT!A136,AK!A136)</f>
        <v>0</v>
      </c>
      <c r="R135">
        <f>MIN(IL!A136,MI!A136,NY!A136,PA!A136,OH!A136,MA!A136,WI!A136,MN!A136,IN!A136,CO!A136,IA!A136,CT!A136,NJ!A136,NE!A136,UT!A136,ME!A136,ID!A136,NH!A136,WA!A136,MT!A136,RI!A136,SD!A136,ND!A136,VT!A136,AK!A136)</f>
        <v>0</v>
      </c>
      <c r="S135" t="b">
        <f t="shared" si="8"/>
        <v>1</v>
      </c>
    </row>
    <row r="136" spans="17:19">
      <c r="Q136">
        <f>MAX(IL!A137,MI!A137,NY!A137,PA!A137,OH!A137,MA!A137,WI!A137,MN!A137,IN!A137,CO!A137,IA!A137,CT!A137,NJ!A137,NE!A137,UT!A137,ME!A137,ID!A137,NH!A137,WA!A137,MT!A137,RI!A137,SD!A137,ND!A137,VT!A137,AK!A137)</f>
        <v>0</v>
      </c>
      <c r="R136">
        <f>MIN(IL!A137,MI!A137,NY!A137,PA!A137,OH!A137,MA!A137,WI!A137,MN!A137,IN!A137,CO!A137,IA!A137,CT!A137,NJ!A137,NE!A137,UT!A137,ME!A137,ID!A137,NH!A137,WA!A137,MT!A137,RI!A137,SD!A137,ND!A137,VT!A137,AK!A137)</f>
        <v>0</v>
      </c>
      <c r="S136" t="b">
        <f t="shared" si="8"/>
        <v>1</v>
      </c>
    </row>
    <row r="137" spans="17:19">
      <c r="Q137">
        <f>MAX(IL!A138,MI!A138,NY!A138,PA!A138,OH!A138,MA!A138,WI!A138,MN!A138,IN!A138,CO!A138,IA!A138,CT!A138,NJ!A138,NE!A138,UT!A138,ME!A138,ID!A138,NH!A138,WA!A138,MT!A138,RI!A138,SD!A138,ND!A138,VT!A138,AK!A138)</f>
        <v>0</v>
      </c>
      <c r="R137">
        <f>MIN(IL!A138,MI!A138,NY!A138,PA!A138,OH!A138,MA!A138,WI!A138,MN!A138,IN!A138,CO!A138,IA!A138,CT!A138,NJ!A138,NE!A138,UT!A138,ME!A138,ID!A138,NH!A138,WA!A138,MT!A138,RI!A138,SD!A138,ND!A138,VT!A138,AK!A138)</f>
        <v>0</v>
      </c>
      <c r="S137" t="b">
        <f t="shared" si="8"/>
        <v>1</v>
      </c>
    </row>
    <row r="138" spans="17:19">
      <c r="Q138">
        <f>MAX(IL!A139,MI!A139,NY!A139,PA!A139,OH!A139,MA!A139,WI!A139,MN!A139,IN!A139,CO!A139,IA!A139,CT!A139,NJ!A139,NE!A139,UT!A139,ME!A139,ID!A139,NH!A139,WA!A139,MT!A139,RI!A139,SD!A139,ND!A139,VT!A139,AK!A139)</f>
        <v>0</v>
      </c>
      <c r="R138">
        <f>MIN(IL!A139,MI!A139,NY!A139,PA!A139,OH!A139,MA!A139,WI!A139,MN!A139,IN!A139,CO!A139,IA!A139,CT!A139,NJ!A139,NE!A139,UT!A139,ME!A139,ID!A139,NH!A139,WA!A139,MT!A139,RI!A139,SD!A139,ND!A139,VT!A139,AK!A139)</f>
        <v>0</v>
      </c>
      <c r="S138" t="b">
        <f t="shared" si="8"/>
        <v>1</v>
      </c>
    </row>
    <row r="139" spans="17:19">
      <c r="Q139">
        <f>MAX(IL!A140,MI!A140,NY!A140,PA!A140,OH!A140,MA!A140,WI!A140,MN!A140,IN!A140,CO!A140,IA!A140,CT!A140,NJ!A140,NE!A140,UT!A140,ME!A140,ID!A140,NH!A140,WA!A140,MT!A140,RI!A140,SD!A140,ND!A140,VT!A140,AK!A140)</f>
        <v>0</v>
      </c>
      <c r="R139">
        <f>MIN(IL!A140,MI!A140,NY!A140,PA!A140,OH!A140,MA!A140,WI!A140,MN!A140,IN!A140,CO!A140,IA!A140,CT!A140,NJ!A140,NE!A140,UT!A140,ME!A140,ID!A140,NH!A140,WA!A140,MT!A140,RI!A140,SD!A140,ND!A140,VT!A140,AK!A140)</f>
        <v>0</v>
      </c>
      <c r="S139" t="b">
        <f t="shared" si="8"/>
        <v>1</v>
      </c>
    </row>
    <row r="140" spans="17:19">
      <c r="Q140">
        <f>MAX(IL!A141,MI!A141,NY!A141,PA!A141,OH!A141,MA!A141,WI!A141,MN!A141,IN!A141,CO!A141,IA!A141,CT!A141,NJ!A141,NE!A141,UT!A141,ME!A141,ID!A141,NH!A141,WA!A141,MT!A141,RI!A141,SD!A141,ND!A141,VT!A141,AK!A141)</f>
        <v>0</v>
      </c>
      <c r="R140">
        <f>MIN(IL!A141,MI!A141,NY!A141,PA!A141,OH!A141,MA!A141,WI!A141,MN!A141,IN!A141,CO!A141,IA!A141,CT!A141,NJ!A141,NE!A141,UT!A141,ME!A141,ID!A141,NH!A141,WA!A141,MT!A141,RI!A141,SD!A141,ND!A141,VT!A141,AK!A141)</f>
        <v>0</v>
      </c>
      <c r="S140" t="b">
        <f t="shared" si="8"/>
        <v>1</v>
      </c>
    </row>
    <row r="141" spans="17:19">
      <c r="Q141">
        <f>MAX(IL!A142,MI!A142,NY!A142,PA!A142,OH!A142,MA!A142,WI!A142,MN!A142,IN!A142,CO!A142,IA!A142,CT!A142,NJ!A142,NE!A142,UT!A142,ME!A142,ID!A142,NH!A142,WA!A142,MT!A142,RI!A142,SD!A142,ND!A142,VT!A142,AK!A142)</f>
        <v>0</v>
      </c>
      <c r="R141">
        <f>MIN(IL!A142,MI!A142,NY!A142,PA!A142,OH!A142,MA!A142,WI!A142,MN!A142,IN!A142,CO!A142,IA!A142,CT!A142,NJ!A142,NE!A142,UT!A142,ME!A142,ID!A142,NH!A142,WA!A142,MT!A142,RI!A142,SD!A142,ND!A142,VT!A142,AK!A142)</f>
        <v>0</v>
      </c>
      <c r="S141" t="b">
        <f t="shared" si="8"/>
        <v>1</v>
      </c>
    </row>
    <row r="142" spans="17:19">
      <c r="Q142">
        <f>MAX(IL!A143,MI!A143,NY!A143,PA!A143,OH!A143,MA!A143,WI!A143,MN!A143,IN!A143,CO!A143,IA!A143,CT!A143,NJ!A143,NE!A143,UT!A143,ME!A143,ID!A143,NH!A143,WA!A143,MT!A143,RI!A143,SD!A143,ND!A143,VT!A143,AK!A143)</f>
        <v>0</v>
      </c>
      <c r="R142">
        <f>MIN(IL!A143,MI!A143,NY!A143,PA!A143,OH!A143,MA!A143,WI!A143,MN!A143,IN!A143,CO!A143,IA!A143,CT!A143,NJ!A143,NE!A143,UT!A143,ME!A143,ID!A143,NH!A143,WA!A143,MT!A143,RI!A143,SD!A143,ND!A143,VT!A143,AK!A143)</f>
        <v>0</v>
      </c>
      <c r="S142" t="b">
        <f t="shared" si="8"/>
        <v>1</v>
      </c>
    </row>
    <row r="143" spans="17:19">
      <c r="Q143">
        <f>MAX(IL!A144,MI!A144,NY!A144,PA!A144,OH!A144,MA!A144,WI!A144,MN!A144,IN!A144,CO!A144,IA!A144,CT!A144,NJ!A144,NE!A144,UT!A144,ME!A144,ID!A144,NH!A144,WA!A144,MT!A144,RI!A144,SD!A144,ND!A144,VT!A144,AK!A144)</f>
        <v>0</v>
      </c>
      <c r="R143">
        <f>MIN(IL!A144,MI!A144,NY!A144,PA!A144,OH!A144,MA!A144,WI!A144,MN!A144,IN!A144,CO!A144,IA!A144,CT!A144,NJ!A144,NE!A144,UT!A144,ME!A144,ID!A144,NH!A144,WA!A144,MT!A144,RI!A144,SD!A144,ND!A144,VT!A144,AK!A144)</f>
        <v>0</v>
      </c>
      <c r="S143" t="b">
        <f t="shared" si="8"/>
        <v>1</v>
      </c>
    </row>
    <row r="144" spans="17:19">
      <c r="Q144">
        <f>MAX(IL!A145,MI!A145,NY!A145,PA!A145,OH!A145,MA!A145,WI!A145,MN!A145,IN!A145,CO!A145,IA!A145,CT!A145,NJ!A145,NE!A145,UT!A145,ME!A145,ID!A145,NH!A145,WA!A145,MT!A145,RI!A145,SD!A145,ND!A145,VT!A145,AK!A145)</f>
        <v>0</v>
      </c>
      <c r="R144">
        <f>MIN(IL!A145,MI!A145,NY!A145,PA!A145,OH!A145,MA!A145,WI!A145,MN!A145,IN!A145,CO!A145,IA!A145,CT!A145,NJ!A145,NE!A145,UT!A145,ME!A145,ID!A145,NH!A145,WA!A145,MT!A145,RI!A145,SD!A145,ND!A145,VT!A145,AK!A145)</f>
        <v>0</v>
      </c>
      <c r="S144" t="b">
        <f t="shared" si="8"/>
        <v>1</v>
      </c>
    </row>
    <row r="145" spans="17:19">
      <c r="Q145">
        <f>MAX(IL!A146,MI!A146,NY!A146,PA!A146,OH!A146,MA!A146,WI!A146,MN!A146,IN!A146,CO!A146,IA!A146,CT!A146,NJ!A146,NE!A146,UT!A146,ME!A146,ID!A146,NH!A146,WA!A146,MT!A146,RI!A146,SD!A146,ND!A146,VT!A146,AK!A146)</f>
        <v>0</v>
      </c>
      <c r="R145">
        <f>MIN(IL!A146,MI!A146,NY!A146,PA!A146,OH!A146,MA!A146,WI!A146,MN!A146,IN!A146,CO!A146,IA!A146,CT!A146,NJ!A146,NE!A146,UT!A146,ME!A146,ID!A146,NH!A146,WA!A146,MT!A146,RI!A146,SD!A146,ND!A146,VT!A146,AK!A146)</f>
        <v>0</v>
      </c>
      <c r="S145" t="b">
        <f t="shared" si="8"/>
        <v>1</v>
      </c>
    </row>
    <row r="146" spans="17:19">
      <c r="Q146">
        <f>MAX(IL!A147,MI!A147,NY!A147,PA!A147,OH!A147,MA!A147,WI!A147,MN!A147,IN!A147,CO!A147,IA!A147,CT!A147,NJ!A147,NE!A147,UT!A147,ME!A147,ID!A147,NH!A147,WA!A147,MT!A147,RI!A147,SD!A147,ND!A147,VT!A147,AK!A147)</f>
        <v>0</v>
      </c>
      <c r="R146">
        <f>MIN(IL!A147,MI!A147,NY!A147,PA!A147,OH!A147,MA!A147,WI!A147,MN!A147,IN!A147,CO!A147,IA!A147,CT!A147,NJ!A147,NE!A147,UT!A147,ME!A147,ID!A147,NH!A147,WA!A147,MT!A147,RI!A147,SD!A147,ND!A147,VT!A147,AK!A147)</f>
        <v>0</v>
      </c>
      <c r="S146" t="b">
        <f t="shared" si="8"/>
        <v>1</v>
      </c>
    </row>
    <row r="147" spans="17:19">
      <c r="Q147">
        <f>MAX(IL!A148,MI!A148,NY!A148,PA!A148,OH!A148,MA!A148,WI!A148,MN!A148,IN!A148,CO!A148,IA!A148,CT!A148,NJ!A148,NE!A148,UT!A148,ME!A148,ID!A148,NH!A148,WA!A148,MT!A148,RI!A148,SD!A148,ND!A148,VT!A148,AK!A148)</f>
        <v>0</v>
      </c>
      <c r="R147">
        <f>MIN(IL!A148,MI!A148,NY!A148,PA!A148,OH!A148,MA!A148,WI!A148,MN!A148,IN!A148,CO!A148,IA!A148,CT!A148,NJ!A148,NE!A148,UT!A148,ME!A148,ID!A148,NH!A148,WA!A148,MT!A148,RI!A148,SD!A148,ND!A148,VT!A148,AK!A148)</f>
        <v>0</v>
      </c>
      <c r="S147" t="b">
        <f t="shared" si="8"/>
        <v>1</v>
      </c>
    </row>
    <row r="148" spans="17:19">
      <c r="Q148">
        <f>MAX(IL!A149,MI!A149,NY!A149,PA!A149,OH!A149,MA!A149,WI!A149,MN!A149,IN!A149,CO!A149,IA!A149,CT!A149,NJ!A149,NE!A149,UT!A149,ME!A149,ID!A149,NH!A149,WA!A149,MT!A149,RI!A149,SD!A149,ND!A149,VT!A149,AK!A149)</f>
        <v>0</v>
      </c>
      <c r="R148">
        <f>MIN(IL!A149,MI!A149,NY!A149,PA!A149,OH!A149,MA!A149,WI!A149,MN!A149,IN!A149,CO!A149,IA!A149,CT!A149,NJ!A149,NE!A149,UT!A149,ME!A149,ID!A149,NH!A149,WA!A149,MT!A149,RI!A149,SD!A149,ND!A149,VT!A149,AK!A149)</f>
        <v>0</v>
      </c>
      <c r="S148" t="b">
        <f t="shared" si="8"/>
        <v>1</v>
      </c>
    </row>
    <row r="149" spans="17:19">
      <c r="Q149">
        <f>MAX(IL!A150,MI!A150,NY!A150,PA!A150,OH!A150,MA!A150,WI!A150,MN!A150,IN!A150,CO!A150,IA!A150,CT!A150,NJ!A150,NE!A150,UT!A150,ME!A150,ID!A150,NH!A150,WA!A150,MT!A150,RI!A150,SD!A150,ND!A150,VT!A150,AK!A150)</f>
        <v>0</v>
      </c>
      <c r="R149">
        <f>MIN(IL!A150,MI!A150,NY!A150,PA!A150,OH!A150,MA!A150,WI!A150,MN!A150,IN!A150,CO!A150,IA!A150,CT!A150,NJ!A150,NE!A150,UT!A150,ME!A150,ID!A150,NH!A150,WA!A150,MT!A150,RI!A150,SD!A150,ND!A150,VT!A150,AK!A150)</f>
        <v>0</v>
      </c>
      <c r="S149" t="b">
        <f t="shared" si="8"/>
        <v>1</v>
      </c>
    </row>
    <row r="150" spans="17:19">
      <c r="Q150">
        <f>MAX(IL!A151,MI!A151,NY!A151,PA!A151,OH!A151,MA!A151,WI!A151,MN!A151,IN!A151,CO!A151,IA!A151,CT!A151,NJ!A151,NE!A151,UT!A151,ME!A151,ID!A151,NH!A151,WA!A151,MT!A151,RI!A151,SD!A151,ND!A151,VT!A151,AK!A151)</f>
        <v>0</v>
      </c>
      <c r="R150">
        <f>MIN(IL!A151,MI!A151,NY!A151,PA!A151,OH!A151,MA!A151,WI!A151,MN!A151,IN!A151,CO!A151,IA!A151,CT!A151,NJ!A151,NE!A151,UT!A151,ME!A151,ID!A151,NH!A151,WA!A151,MT!A151,RI!A151,SD!A151,ND!A151,VT!A151,AK!A151)</f>
        <v>0</v>
      </c>
      <c r="S150" t="b">
        <f t="shared" si="8"/>
        <v>1</v>
      </c>
    </row>
  </sheetData>
  <sortState xmlns:xlrd2="http://schemas.microsoft.com/office/spreadsheetml/2017/richdata2" ref="A80:E105">
    <sortCondition ref="E81:E105"/>
  </sortState>
  <mergeCells count="7">
    <mergeCell ref="A24:C24"/>
    <mergeCell ref="G4:H4"/>
    <mergeCell ref="K5:L5"/>
    <mergeCell ref="K11:M11"/>
    <mergeCell ref="A3:C3"/>
    <mergeCell ref="A14:C14"/>
    <mergeCell ref="A19:C1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9A6B-69F6-4B22-9737-923449FDFB32}">
  <dimension ref="A1:L110"/>
  <sheetViews>
    <sheetView workbookViewId="0">
      <selection activeCell="L7" sqref="L7"/>
    </sheetView>
  </sheetViews>
  <sheetFormatPr defaultRowHeight="15"/>
  <sheetData>
    <row r="1" spans="1:12" ht="21">
      <c r="A1" s="13" t="s">
        <v>281</v>
      </c>
    </row>
    <row r="2" spans="1:12">
      <c r="A2" s="103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03" t="s">
        <v>245</v>
      </c>
      <c r="K2" s="108" t="s">
        <v>246</v>
      </c>
      <c r="L2" s="109"/>
    </row>
    <row r="3" spans="1:12">
      <c r="A3" s="104"/>
      <c r="B3" s="103" t="s">
        <v>247</v>
      </c>
      <c r="C3" s="103" t="s">
        <v>248</v>
      </c>
      <c r="D3" s="106" t="s">
        <v>249</v>
      </c>
      <c r="E3" s="107"/>
      <c r="F3" s="107"/>
      <c r="G3" s="114"/>
      <c r="H3" s="47" t="s">
        <v>250</v>
      </c>
      <c r="I3" s="108" t="s">
        <v>251</v>
      </c>
      <c r="J3" s="104"/>
      <c r="K3" s="110"/>
      <c r="L3" s="111"/>
    </row>
    <row r="4" spans="1:12" ht="15" customHeight="1">
      <c r="A4" s="104"/>
      <c r="B4" s="105"/>
      <c r="C4" s="105"/>
      <c r="D4" s="15" t="s">
        <v>236</v>
      </c>
      <c r="E4" s="15" t="s">
        <v>252</v>
      </c>
      <c r="F4" s="15" t="s">
        <v>253</v>
      </c>
      <c r="G4" s="15" t="s">
        <v>237</v>
      </c>
      <c r="H4" s="25" t="s">
        <v>254</v>
      </c>
      <c r="I4" s="112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1.37</v>
      </c>
      <c r="C6" s="16">
        <v>1.97</v>
      </c>
      <c r="D6" s="16">
        <v>1.51</v>
      </c>
      <c r="E6" s="16">
        <v>2.5099999999999998</v>
      </c>
      <c r="F6" s="16">
        <v>1.63</v>
      </c>
      <c r="G6" s="16">
        <v>1.56</v>
      </c>
      <c r="H6" s="16">
        <v>0.56000000000000005</v>
      </c>
      <c r="I6" s="16">
        <v>1.54</v>
      </c>
      <c r="J6" s="16">
        <v>6.68</v>
      </c>
      <c r="K6" s="16">
        <v>2.2000000000000002</v>
      </c>
      <c r="L6" s="16"/>
    </row>
    <row r="7" spans="1:12">
      <c r="A7" s="17">
        <v>1971</v>
      </c>
      <c r="B7" s="17">
        <v>1.56</v>
      </c>
      <c r="C7" s="17">
        <v>2.04</v>
      </c>
      <c r="D7" s="17">
        <v>1.58</v>
      </c>
      <c r="E7" s="17">
        <v>2.57</v>
      </c>
      <c r="F7" s="17">
        <v>1.66</v>
      </c>
      <c r="G7" s="17">
        <v>1.64</v>
      </c>
      <c r="H7" s="17">
        <v>0.59</v>
      </c>
      <c r="I7" s="17">
        <v>1.62</v>
      </c>
      <c r="J7" s="17">
        <v>6.86</v>
      </c>
      <c r="K7" s="17">
        <v>2.39</v>
      </c>
      <c r="L7" s="17"/>
    </row>
    <row r="8" spans="1:12">
      <c r="A8" s="17">
        <v>1972</v>
      </c>
      <c r="B8" s="17">
        <v>1.58</v>
      </c>
      <c r="C8" s="17">
        <v>2.13</v>
      </c>
      <c r="D8" s="17">
        <v>1.59</v>
      </c>
      <c r="E8" s="17">
        <v>2.5</v>
      </c>
      <c r="F8" s="17">
        <v>1.69</v>
      </c>
      <c r="G8" s="17">
        <v>1.65</v>
      </c>
      <c r="H8" s="17">
        <v>0.6</v>
      </c>
      <c r="I8" s="17">
        <v>1.64</v>
      </c>
      <c r="J8" s="17">
        <v>7.55</v>
      </c>
      <c r="K8" s="17">
        <v>2.5099999999999998</v>
      </c>
      <c r="L8" s="17"/>
    </row>
    <row r="9" spans="1:12">
      <c r="A9" s="17">
        <v>1973</v>
      </c>
      <c r="B9" s="17">
        <v>1.83</v>
      </c>
      <c r="C9" s="17">
        <v>2.16</v>
      </c>
      <c r="D9" s="17">
        <v>1.79</v>
      </c>
      <c r="E9" s="17">
        <v>3.62</v>
      </c>
      <c r="F9" s="17">
        <v>1.94</v>
      </c>
      <c r="G9" s="17">
        <v>1.89</v>
      </c>
      <c r="H9" s="17">
        <v>0.69</v>
      </c>
      <c r="I9" s="17">
        <v>1.87</v>
      </c>
      <c r="J9" s="17">
        <v>8.11</v>
      </c>
      <c r="K9" s="17">
        <v>2.81</v>
      </c>
      <c r="L9" s="17"/>
    </row>
    <row r="10" spans="1:12">
      <c r="A10" s="17">
        <v>1974</v>
      </c>
      <c r="B10" s="17">
        <v>2.19</v>
      </c>
      <c r="C10" s="17">
        <v>2.35</v>
      </c>
      <c r="D10" s="17">
        <v>2.72</v>
      </c>
      <c r="E10" s="17">
        <v>5.93</v>
      </c>
      <c r="F10" s="17">
        <v>3.01</v>
      </c>
      <c r="G10" s="17">
        <v>2.95</v>
      </c>
      <c r="H10" s="17">
        <v>1.06</v>
      </c>
      <c r="I10" s="17">
        <v>2.86</v>
      </c>
      <c r="J10" s="17">
        <v>9.8800000000000008</v>
      </c>
      <c r="K10" s="17">
        <v>4.05</v>
      </c>
      <c r="L10" s="17"/>
    </row>
    <row r="11" spans="1:12">
      <c r="A11" s="17">
        <v>1975</v>
      </c>
      <c r="B11" s="17">
        <v>2.62</v>
      </c>
      <c r="C11" s="17">
        <v>2.62</v>
      </c>
      <c r="D11" s="17">
        <v>2.87</v>
      </c>
      <c r="E11" s="17">
        <v>4.72</v>
      </c>
      <c r="F11" s="17">
        <v>3.16</v>
      </c>
      <c r="G11" s="17">
        <v>3.04</v>
      </c>
      <c r="H11" s="17">
        <v>1.1100000000000001</v>
      </c>
      <c r="I11" s="17">
        <v>2.94</v>
      </c>
      <c r="J11" s="17">
        <v>11.47</v>
      </c>
      <c r="K11" s="17">
        <v>4.41</v>
      </c>
      <c r="L11" s="17"/>
    </row>
    <row r="12" spans="1:12">
      <c r="A12" s="17">
        <v>1976</v>
      </c>
      <c r="B12" s="17">
        <v>2.64</v>
      </c>
      <c r="C12" s="17">
        <v>2.66</v>
      </c>
      <c r="D12" s="17">
        <v>3.06</v>
      </c>
      <c r="E12" s="17">
        <v>4.9400000000000004</v>
      </c>
      <c r="F12" s="17">
        <v>3.35</v>
      </c>
      <c r="G12" s="17">
        <v>3.22</v>
      </c>
      <c r="H12" s="17">
        <v>1.19</v>
      </c>
      <c r="I12" s="17">
        <v>3.1</v>
      </c>
      <c r="J12" s="17">
        <v>12.64</v>
      </c>
      <c r="K12" s="17">
        <v>4.59</v>
      </c>
      <c r="L12" s="17"/>
    </row>
    <row r="13" spans="1:12">
      <c r="A13" s="17">
        <v>1977</v>
      </c>
      <c r="B13" s="17">
        <v>3.12</v>
      </c>
      <c r="C13" s="17">
        <v>3.59</v>
      </c>
      <c r="D13" s="17">
        <v>3.42</v>
      </c>
      <c r="E13" s="17">
        <v>6.01</v>
      </c>
      <c r="F13" s="17">
        <v>3.75</v>
      </c>
      <c r="G13" s="17">
        <v>3.65</v>
      </c>
      <c r="H13" s="17">
        <v>1.35</v>
      </c>
      <c r="I13" s="17">
        <v>3.51</v>
      </c>
      <c r="J13" s="17">
        <v>12.83</v>
      </c>
      <c r="K13" s="17">
        <v>5.03</v>
      </c>
      <c r="L13" s="17"/>
    </row>
    <row r="14" spans="1:12">
      <c r="A14" s="17">
        <v>1978</v>
      </c>
      <c r="B14" s="17">
        <v>3.68</v>
      </c>
      <c r="C14" s="17">
        <v>3.53</v>
      </c>
      <c r="D14" s="17">
        <v>3.66</v>
      </c>
      <c r="E14" s="17">
        <v>5.49</v>
      </c>
      <c r="F14" s="17">
        <v>4.01</v>
      </c>
      <c r="G14" s="17">
        <v>3.84</v>
      </c>
      <c r="H14" s="17">
        <v>1.43</v>
      </c>
      <c r="I14" s="17">
        <v>3.66</v>
      </c>
      <c r="J14" s="17">
        <v>13.86</v>
      </c>
      <c r="K14" s="17">
        <v>5.34</v>
      </c>
      <c r="L14" s="17"/>
    </row>
    <row r="15" spans="1:12">
      <c r="A15" s="17">
        <v>1979</v>
      </c>
      <c r="B15" s="17">
        <v>4.68</v>
      </c>
      <c r="C15" s="17">
        <v>4.0599999999999996</v>
      </c>
      <c r="D15" s="17">
        <v>5.23</v>
      </c>
      <c r="E15" s="17">
        <v>7.82</v>
      </c>
      <c r="F15" s="17">
        <v>5.33</v>
      </c>
      <c r="G15" s="17">
        <v>5.36</v>
      </c>
      <c r="H15" s="17">
        <v>2.0499999999999998</v>
      </c>
      <c r="I15" s="17">
        <v>5.01</v>
      </c>
      <c r="J15" s="17">
        <v>14.09</v>
      </c>
      <c r="K15" s="17">
        <v>6.73</v>
      </c>
      <c r="L15" s="17"/>
    </row>
    <row r="16" spans="1:12">
      <c r="A16" s="17">
        <v>1980</v>
      </c>
      <c r="B16" s="17">
        <v>4.42</v>
      </c>
      <c r="C16" s="17">
        <v>6.3</v>
      </c>
      <c r="D16" s="17">
        <v>7.32</v>
      </c>
      <c r="E16" s="17">
        <v>9.2799999999999994</v>
      </c>
      <c r="F16" s="17">
        <v>8.15</v>
      </c>
      <c r="G16" s="17">
        <v>7.53</v>
      </c>
      <c r="H16" s="17">
        <v>2.85</v>
      </c>
      <c r="I16" s="17">
        <v>6.99</v>
      </c>
      <c r="J16" s="17">
        <v>15.76</v>
      </c>
      <c r="K16" s="17">
        <v>9.1999999999999993</v>
      </c>
      <c r="L16" s="17"/>
    </row>
    <row r="17" spans="1:12">
      <c r="A17" s="17">
        <v>1981</v>
      </c>
      <c r="B17" s="17">
        <v>5.38</v>
      </c>
      <c r="C17" s="17">
        <v>7.05</v>
      </c>
      <c r="D17" s="17">
        <v>9.0399999999999991</v>
      </c>
      <c r="E17" s="17">
        <v>10.15</v>
      </c>
      <c r="F17" s="17">
        <v>10.54</v>
      </c>
      <c r="G17" s="17">
        <v>9.24</v>
      </c>
      <c r="H17" s="17">
        <v>3.51</v>
      </c>
      <c r="I17" s="17">
        <v>8.52</v>
      </c>
      <c r="J17" s="17">
        <v>18.2</v>
      </c>
      <c r="K17" s="17">
        <v>11.01</v>
      </c>
      <c r="L17" s="17"/>
    </row>
    <row r="18" spans="1:12">
      <c r="A18" s="17">
        <v>1982</v>
      </c>
      <c r="B18" s="17">
        <v>5.26</v>
      </c>
      <c r="C18" s="17">
        <v>7.3</v>
      </c>
      <c r="D18" s="17">
        <v>8.66</v>
      </c>
      <c r="E18" s="17">
        <v>9.61</v>
      </c>
      <c r="F18" s="17">
        <v>10.79</v>
      </c>
      <c r="G18" s="17">
        <v>8.9600000000000009</v>
      </c>
      <c r="H18" s="17">
        <v>3.4</v>
      </c>
      <c r="I18" s="17">
        <v>8.17</v>
      </c>
      <c r="J18" s="17">
        <v>19.57</v>
      </c>
      <c r="K18" s="17">
        <v>11.74</v>
      </c>
      <c r="L18" s="17"/>
    </row>
    <row r="19" spans="1:12">
      <c r="A19" s="17">
        <v>1983</v>
      </c>
      <c r="B19" s="17">
        <v>4.57</v>
      </c>
      <c r="C19" s="17">
        <v>6.85</v>
      </c>
      <c r="D19" s="17">
        <v>8.4700000000000006</v>
      </c>
      <c r="E19" s="17">
        <v>12.55</v>
      </c>
      <c r="F19" s="17">
        <v>7.36</v>
      </c>
      <c r="G19" s="17">
        <v>8.81</v>
      </c>
      <c r="H19" s="17">
        <v>3.3</v>
      </c>
      <c r="I19" s="17">
        <v>8.1</v>
      </c>
      <c r="J19" s="17">
        <v>19.989999999999998</v>
      </c>
      <c r="K19" s="17">
        <v>11.15</v>
      </c>
      <c r="L19" s="17"/>
    </row>
    <row r="20" spans="1:12">
      <c r="A20" s="17">
        <v>1984</v>
      </c>
      <c r="B20" s="17">
        <v>5.28</v>
      </c>
      <c r="C20" s="17">
        <v>6.36</v>
      </c>
      <c r="D20" s="17">
        <v>8.39</v>
      </c>
      <c r="E20" s="17">
        <v>11.79</v>
      </c>
      <c r="F20" s="17">
        <v>8.73</v>
      </c>
      <c r="G20" s="17">
        <v>8.74</v>
      </c>
      <c r="H20" s="17">
        <v>3.35</v>
      </c>
      <c r="I20" s="17">
        <v>8.25</v>
      </c>
      <c r="J20" s="17">
        <v>19.739999999999998</v>
      </c>
      <c r="K20" s="17">
        <v>10.97</v>
      </c>
      <c r="L20" s="17"/>
    </row>
    <row r="21" spans="1:12">
      <c r="A21" s="17">
        <v>1985</v>
      </c>
      <c r="B21" s="17">
        <v>4.91</v>
      </c>
      <c r="C21" s="17">
        <v>6.33</v>
      </c>
      <c r="D21" s="17">
        <v>8.08</v>
      </c>
      <c r="E21" s="17">
        <v>11.79</v>
      </c>
      <c r="F21" s="17">
        <v>8.24</v>
      </c>
      <c r="G21" s="17">
        <v>8.4600000000000009</v>
      </c>
      <c r="H21" s="17">
        <v>3.22</v>
      </c>
      <c r="I21" s="17">
        <v>7.99</v>
      </c>
      <c r="J21" s="17">
        <v>21.2</v>
      </c>
      <c r="K21" s="17">
        <v>10.52</v>
      </c>
      <c r="L21" s="17"/>
    </row>
    <row r="22" spans="1:12">
      <c r="A22" s="17">
        <v>1986</v>
      </c>
      <c r="B22" s="17">
        <v>4.71</v>
      </c>
      <c r="C22" s="17">
        <v>6.36</v>
      </c>
      <c r="D22" s="17">
        <v>6.49</v>
      </c>
      <c r="E22" s="17">
        <v>10.02</v>
      </c>
      <c r="F22" s="17">
        <v>8</v>
      </c>
      <c r="G22" s="17">
        <v>7.08</v>
      </c>
      <c r="H22" s="17">
        <v>2.58</v>
      </c>
      <c r="I22" s="17">
        <v>6.73</v>
      </c>
      <c r="J22" s="17">
        <v>23.15</v>
      </c>
      <c r="K22" s="17">
        <v>9.65</v>
      </c>
      <c r="L22" s="17"/>
    </row>
    <row r="23" spans="1:12">
      <c r="A23" s="17">
        <v>1987</v>
      </c>
      <c r="B23" s="17">
        <v>4.37</v>
      </c>
      <c r="C23" s="17">
        <v>6.31</v>
      </c>
      <c r="D23" s="17">
        <v>6.23</v>
      </c>
      <c r="E23" s="17">
        <v>10.039999999999999</v>
      </c>
      <c r="F23" s="17">
        <v>5.89</v>
      </c>
      <c r="G23" s="17">
        <v>6.75</v>
      </c>
      <c r="H23" s="17">
        <v>2.46</v>
      </c>
      <c r="I23" s="17">
        <v>6.52</v>
      </c>
      <c r="J23" s="17">
        <v>27.72</v>
      </c>
      <c r="K23" s="17">
        <v>10.84</v>
      </c>
      <c r="L23" s="17"/>
    </row>
    <row r="24" spans="1:12">
      <c r="A24" s="17">
        <v>1988</v>
      </c>
      <c r="B24" s="17">
        <v>4.51</v>
      </c>
      <c r="C24" s="17">
        <v>5.71</v>
      </c>
      <c r="D24" s="17">
        <v>6.19</v>
      </c>
      <c r="E24" s="17">
        <v>8.9499999999999993</v>
      </c>
      <c r="F24" s="17">
        <v>5.65</v>
      </c>
      <c r="G24" s="17">
        <v>6.58</v>
      </c>
      <c r="H24" s="17">
        <v>2.4900000000000002</v>
      </c>
      <c r="I24" s="17">
        <v>6.32</v>
      </c>
      <c r="J24" s="17">
        <v>26.66</v>
      </c>
      <c r="K24" s="17">
        <v>10.58</v>
      </c>
      <c r="L24" s="17"/>
    </row>
    <row r="25" spans="1:12">
      <c r="A25" s="17">
        <v>1989</v>
      </c>
      <c r="B25" s="17">
        <v>4.4800000000000004</v>
      </c>
      <c r="C25" s="17">
        <v>5.71</v>
      </c>
      <c r="D25" s="17">
        <v>6.79</v>
      </c>
      <c r="E25" s="17">
        <v>12.77</v>
      </c>
      <c r="F25" s="17">
        <v>5.13</v>
      </c>
      <c r="G25" s="17">
        <v>7.77</v>
      </c>
      <c r="H25" s="17">
        <v>2.75</v>
      </c>
      <c r="I25" s="17">
        <v>7.37</v>
      </c>
      <c r="J25" s="17">
        <v>26.24</v>
      </c>
      <c r="K25" s="17">
        <v>11.22</v>
      </c>
      <c r="L25" s="17"/>
    </row>
    <row r="26" spans="1:12">
      <c r="A26" s="17">
        <v>1990</v>
      </c>
      <c r="B26" s="17">
        <v>4.7300000000000004</v>
      </c>
      <c r="C26" s="17">
        <v>5.89</v>
      </c>
      <c r="D26" s="17">
        <v>8.02</v>
      </c>
      <c r="E26" s="17">
        <v>13.76</v>
      </c>
      <c r="F26" s="17">
        <v>6.5</v>
      </c>
      <c r="G26" s="17">
        <v>9.0299999999999994</v>
      </c>
      <c r="H26" s="17">
        <v>2.83</v>
      </c>
      <c r="I26" s="17">
        <v>8.36</v>
      </c>
      <c r="J26" s="17">
        <v>27.16</v>
      </c>
      <c r="K26" s="17">
        <v>12.6</v>
      </c>
      <c r="L26" s="17"/>
    </row>
    <row r="27" spans="1:12">
      <c r="A27" s="17">
        <v>1991</v>
      </c>
      <c r="B27" s="17">
        <v>4.59</v>
      </c>
      <c r="C27" s="17">
        <v>6.31</v>
      </c>
      <c r="D27" s="17">
        <v>7.71</v>
      </c>
      <c r="E27" s="17">
        <v>15.17</v>
      </c>
      <c r="F27" s="17">
        <v>5.83</v>
      </c>
      <c r="G27" s="17">
        <v>9.0299999999999994</v>
      </c>
      <c r="H27" s="17">
        <v>2.71</v>
      </c>
      <c r="I27" s="17">
        <v>8.4</v>
      </c>
      <c r="J27" s="17">
        <v>27.92</v>
      </c>
      <c r="K27" s="17">
        <v>12.59</v>
      </c>
      <c r="L27" s="17"/>
    </row>
    <row r="28" spans="1:12">
      <c r="A28" s="17">
        <v>1992</v>
      </c>
      <c r="B28" s="17">
        <v>4.46</v>
      </c>
      <c r="C28" s="17">
        <v>6.73</v>
      </c>
      <c r="D28" s="17">
        <v>6.98</v>
      </c>
      <c r="E28" s="17">
        <v>12.37</v>
      </c>
      <c r="F28" s="17">
        <v>4.92</v>
      </c>
      <c r="G28" s="17">
        <v>8.02</v>
      </c>
      <c r="H28" s="17">
        <v>2.48</v>
      </c>
      <c r="I28" s="17">
        <v>7.58</v>
      </c>
      <c r="J28" s="17">
        <v>28.02</v>
      </c>
      <c r="K28" s="17">
        <v>11.94</v>
      </c>
      <c r="L28" s="17"/>
    </row>
    <row r="29" spans="1:12">
      <c r="A29" s="17">
        <v>1993</v>
      </c>
      <c r="B29" s="17">
        <v>4.4800000000000004</v>
      </c>
      <c r="C29" s="17">
        <v>6.2</v>
      </c>
      <c r="D29" s="17">
        <v>6.84</v>
      </c>
      <c r="E29" s="17">
        <v>12.2</v>
      </c>
      <c r="F29" s="17">
        <v>4.92</v>
      </c>
      <c r="G29" s="17">
        <v>7.72</v>
      </c>
      <c r="H29" s="17">
        <v>2.42</v>
      </c>
      <c r="I29" s="17">
        <v>7.25</v>
      </c>
      <c r="J29" s="17">
        <v>28.84</v>
      </c>
      <c r="K29" s="17">
        <v>12.02</v>
      </c>
      <c r="L29" s="17"/>
    </row>
    <row r="30" spans="1:12">
      <c r="A30" s="17">
        <v>1994</v>
      </c>
      <c r="B30" s="17">
        <v>4.59</v>
      </c>
      <c r="C30" s="17">
        <v>6.97</v>
      </c>
      <c r="D30" s="17">
        <v>6.64</v>
      </c>
      <c r="E30" s="17">
        <v>12.85</v>
      </c>
      <c r="F30" s="17">
        <v>5.36</v>
      </c>
      <c r="G30" s="17">
        <v>7.82</v>
      </c>
      <c r="H30" s="17">
        <v>2.35</v>
      </c>
      <c r="I30" s="17">
        <v>7.41</v>
      </c>
      <c r="J30" s="17">
        <v>29.18</v>
      </c>
      <c r="K30" s="17">
        <v>12.47</v>
      </c>
      <c r="L30" s="17"/>
    </row>
    <row r="31" spans="1:12">
      <c r="A31" s="17">
        <v>1995</v>
      </c>
      <c r="B31" s="17">
        <v>4.53</v>
      </c>
      <c r="C31" s="17">
        <v>6.85</v>
      </c>
      <c r="D31" s="17">
        <v>6.46</v>
      </c>
      <c r="E31" s="17">
        <v>12.97</v>
      </c>
      <c r="F31" s="17">
        <v>4.66</v>
      </c>
      <c r="G31" s="17">
        <v>7.71</v>
      </c>
      <c r="H31" s="17">
        <v>2.2999999999999998</v>
      </c>
      <c r="I31" s="17">
        <v>7.29</v>
      </c>
      <c r="J31" s="17">
        <v>30.83</v>
      </c>
      <c r="K31" s="17">
        <v>12.82</v>
      </c>
      <c r="L31" s="17"/>
    </row>
    <row r="32" spans="1:12">
      <c r="A32" s="17">
        <v>1996</v>
      </c>
      <c r="B32" s="17">
        <v>4.71</v>
      </c>
      <c r="C32" s="17">
        <v>6.3</v>
      </c>
      <c r="D32" s="17">
        <v>7.34</v>
      </c>
      <c r="E32" s="17">
        <v>14.31</v>
      </c>
      <c r="F32" s="17">
        <v>5.6</v>
      </c>
      <c r="G32" s="17">
        <v>8.7899999999999991</v>
      </c>
      <c r="H32" s="17">
        <v>2.64</v>
      </c>
      <c r="I32" s="17">
        <v>8.15</v>
      </c>
      <c r="J32" s="17">
        <v>32.22</v>
      </c>
      <c r="K32" s="17">
        <v>13.64</v>
      </c>
      <c r="L32" s="17"/>
    </row>
    <row r="33" spans="1:12">
      <c r="A33" s="17">
        <v>1997</v>
      </c>
      <c r="B33" s="17">
        <v>4.66</v>
      </c>
      <c r="C33" s="17">
        <v>6.33</v>
      </c>
      <c r="D33" s="17">
        <v>7.48</v>
      </c>
      <c r="E33" s="17">
        <v>13.73</v>
      </c>
      <c r="F33" s="17">
        <v>5.7</v>
      </c>
      <c r="G33" s="17">
        <v>8.6300000000000008</v>
      </c>
      <c r="H33" s="17">
        <v>2.63</v>
      </c>
      <c r="I33" s="17">
        <v>8.09</v>
      </c>
      <c r="J33" s="17">
        <v>33.56</v>
      </c>
      <c r="K33" s="17">
        <v>14.05</v>
      </c>
      <c r="L33" s="17"/>
    </row>
    <row r="34" spans="1:12">
      <c r="A34" s="17">
        <v>1998</v>
      </c>
      <c r="B34" s="17">
        <v>4.62</v>
      </c>
      <c r="C34" s="17">
        <v>6.46</v>
      </c>
      <c r="D34" s="17">
        <v>6.62</v>
      </c>
      <c r="E34" s="17">
        <v>12.4</v>
      </c>
      <c r="F34" s="17">
        <v>4.68</v>
      </c>
      <c r="G34" s="17">
        <v>7.81</v>
      </c>
      <c r="H34" s="17">
        <v>2.27</v>
      </c>
      <c r="I34" s="17">
        <v>7.42</v>
      </c>
      <c r="J34" s="17">
        <v>34.04</v>
      </c>
      <c r="K34" s="17">
        <v>13.78</v>
      </c>
      <c r="L34" s="17"/>
    </row>
    <row r="35" spans="1:12">
      <c r="A35" s="17">
        <v>1999</v>
      </c>
      <c r="B35" s="17">
        <v>4.57</v>
      </c>
      <c r="C35" s="17">
        <v>7.09</v>
      </c>
      <c r="D35" s="17">
        <v>6.47</v>
      </c>
      <c r="E35" s="17">
        <v>12.06</v>
      </c>
      <c r="F35" s="17">
        <v>7.74</v>
      </c>
      <c r="G35" s="17">
        <v>7.93</v>
      </c>
      <c r="H35" s="17">
        <v>2.33</v>
      </c>
      <c r="I35" s="17">
        <v>7.58</v>
      </c>
      <c r="J35" s="17">
        <v>35.659999999999997</v>
      </c>
      <c r="K35" s="17">
        <v>14.48</v>
      </c>
      <c r="L35" s="17"/>
    </row>
    <row r="36" spans="1:12">
      <c r="A36" s="17">
        <v>2000</v>
      </c>
      <c r="B36" s="17">
        <v>4.63</v>
      </c>
      <c r="C36" s="17">
        <v>8.0299999999999994</v>
      </c>
      <c r="D36" s="17">
        <v>9.51</v>
      </c>
      <c r="E36" s="17">
        <v>14.98</v>
      </c>
      <c r="F36" s="17">
        <v>10.24</v>
      </c>
      <c r="G36" s="17">
        <v>10.68</v>
      </c>
      <c r="H36" s="17">
        <v>3.5</v>
      </c>
      <c r="I36" s="17">
        <v>10.07</v>
      </c>
      <c r="J36" s="17">
        <v>36.04</v>
      </c>
      <c r="K36" s="17">
        <v>15.9</v>
      </c>
      <c r="L36" s="17"/>
    </row>
    <row r="37" spans="1:12">
      <c r="A37" s="17">
        <v>2001</v>
      </c>
      <c r="B37" s="17">
        <v>4.57</v>
      </c>
      <c r="C37" s="17">
        <v>9.9499999999999993</v>
      </c>
      <c r="D37" s="17">
        <v>9.56</v>
      </c>
      <c r="E37" s="17">
        <v>15.87</v>
      </c>
      <c r="F37" s="17">
        <v>9.6300000000000008</v>
      </c>
      <c r="G37" s="17">
        <v>11.3</v>
      </c>
      <c r="H37" s="17">
        <v>3.34</v>
      </c>
      <c r="I37" s="17">
        <v>10.88</v>
      </c>
      <c r="J37" s="17">
        <v>37.130000000000003</v>
      </c>
      <c r="K37" s="17">
        <v>16.739999999999998</v>
      </c>
      <c r="L37" s="17"/>
    </row>
    <row r="38" spans="1:12">
      <c r="A38" s="17">
        <v>2002</v>
      </c>
      <c r="B38" s="17">
        <v>4.6500000000000004</v>
      </c>
      <c r="C38" s="17">
        <v>10.35</v>
      </c>
      <c r="D38" s="17">
        <v>8.8800000000000008</v>
      </c>
      <c r="E38" s="17">
        <v>14</v>
      </c>
      <c r="F38" s="17">
        <v>9.66</v>
      </c>
      <c r="G38" s="17">
        <v>10.43</v>
      </c>
      <c r="H38" s="17">
        <v>3.03</v>
      </c>
      <c r="I38" s="17">
        <v>10.16</v>
      </c>
      <c r="J38" s="17">
        <v>37.450000000000003</v>
      </c>
      <c r="K38" s="17">
        <v>16.62</v>
      </c>
      <c r="L38" s="17"/>
    </row>
    <row r="39" spans="1:12">
      <c r="A39" s="17">
        <v>2003</v>
      </c>
      <c r="B39" s="17">
        <v>4.5199999999999996</v>
      </c>
      <c r="C39" s="17">
        <v>9.99</v>
      </c>
      <c r="D39" s="17">
        <v>9.94</v>
      </c>
      <c r="E39" s="17">
        <v>15.72</v>
      </c>
      <c r="F39" s="17">
        <v>9.3000000000000007</v>
      </c>
      <c r="G39" s="17">
        <v>11.23</v>
      </c>
      <c r="H39" s="17">
        <v>3.64</v>
      </c>
      <c r="I39" s="17">
        <v>10.8</v>
      </c>
      <c r="J39" s="17">
        <v>37.57</v>
      </c>
      <c r="K39" s="17">
        <v>16.760000000000002</v>
      </c>
      <c r="L39" s="17"/>
    </row>
    <row r="40" spans="1:12">
      <c r="A40" s="17">
        <v>2004</v>
      </c>
      <c r="B40" s="17">
        <v>5.43</v>
      </c>
      <c r="C40" s="17">
        <v>10.99</v>
      </c>
      <c r="D40" s="17">
        <v>11.52</v>
      </c>
      <c r="E40" s="17">
        <v>18.02</v>
      </c>
      <c r="F40" s="17">
        <v>11.24</v>
      </c>
      <c r="G40" s="17">
        <v>12.83</v>
      </c>
      <c r="H40" s="17">
        <v>4.1399999999999997</v>
      </c>
      <c r="I40" s="17">
        <v>12.33</v>
      </c>
      <c r="J40" s="17">
        <v>37.93</v>
      </c>
      <c r="K40" s="17">
        <v>17.78</v>
      </c>
      <c r="L40" s="17"/>
    </row>
    <row r="41" spans="1:12">
      <c r="A41" s="17">
        <v>2005</v>
      </c>
      <c r="B41" s="17">
        <v>5.94</v>
      </c>
      <c r="C41" s="17">
        <v>12.15</v>
      </c>
      <c r="D41" s="17">
        <v>15.2</v>
      </c>
      <c r="E41" s="17">
        <v>20.34</v>
      </c>
      <c r="F41" s="17">
        <v>14.93</v>
      </c>
      <c r="G41" s="17">
        <v>16.55</v>
      </c>
      <c r="H41" s="17">
        <v>5.48</v>
      </c>
      <c r="I41" s="17">
        <v>15.04</v>
      </c>
      <c r="J41" s="17">
        <v>37.99</v>
      </c>
      <c r="K41" s="17">
        <v>20.100000000000001</v>
      </c>
      <c r="L41" s="17"/>
    </row>
    <row r="42" spans="1:12">
      <c r="A42" s="17">
        <v>2006</v>
      </c>
      <c r="B42" s="17">
        <v>6.2</v>
      </c>
      <c r="C42" s="17">
        <v>14.17</v>
      </c>
      <c r="D42" s="17">
        <v>18.47</v>
      </c>
      <c r="E42" s="17">
        <v>23.26</v>
      </c>
      <c r="F42" s="17">
        <v>18</v>
      </c>
      <c r="G42" s="17">
        <v>19.7</v>
      </c>
      <c r="H42" s="17">
        <v>6.31</v>
      </c>
      <c r="I42" s="17">
        <v>17.899999999999999</v>
      </c>
      <c r="J42" s="17">
        <v>39.25</v>
      </c>
      <c r="K42" s="17">
        <v>22.81</v>
      </c>
      <c r="L42" s="17"/>
    </row>
    <row r="43" spans="1:12">
      <c r="A43" s="17">
        <v>2007</v>
      </c>
      <c r="B43" s="17">
        <v>6.2</v>
      </c>
      <c r="C43" s="17">
        <v>15.97</v>
      </c>
      <c r="D43" s="17">
        <v>20.62</v>
      </c>
      <c r="E43" s="17">
        <v>25.67</v>
      </c>
      <c r="F43" s="17">
        <v>22.48</v>
      </c>
      <c r="G43" s="17">
        <v>22.09</v>
      </c>
      <c r="H43" s="17">
        <v>6.97</v>
      </c>
      <c r="I43" s="17">
        <v>19.84</v>
      </c>
      <c r="J43" s="17">
        <v>41.46</v>
      </c>
      <c r="K43" s="17">
        <v>24.88</v>
      </c>
      <c r="L43" s="17"/>
    </row>
    <row r="44" spans="1:12">
      <c r="A44" s="17">
        <v>2008</v>
      </c>
      <c r="B44" s="17"/>
      <c r="C44" s="17">
        <v>18.22</v>
      </c>
      <c r="D44" s="17">
        <v>25.6</v>
      </c>
      <c r="E44" s="17">
        <v>30.6</v>
      </c>
      <c r="F44" s="17">
        <v>27.1</v>
      </c>
      <c r="G44" s="17">
        <v>27.17</v>
      </c>
      <c r="H44" s="17">
        <v>8.59</v>
      </c>
      <c r="I44" s="17">
        <v>23.72</v>
      </c>
      <c r="J44" s="17">
        <v>42.43</v>
      </c>
      <c r="K44" s="17">
        <v>28.36</v>
      </c>
      <c r="L44" s="17"/>
    </row>
    <row r="45" spans="1:12">
      <c r="A45" s="17">
        <v>2009</v>
      </c>
      <c r="B45" s="17"/>
      <c r="C45" s="17">
        <v>17.2</v>
      </c>
      <c r="D45" s="17">
        <v>19.98</v>
      </c>
      <c r="E45" s="17">
        <v>28</v>
      </c>
      <c r="F45" s="17">
        <v>22.11</v>
      </c>
      <c r="G45" s="17">
        <v>22.67</v>
      </c>
      <c r="H45" s="17">
        <v>6.45</v>
      </c>
      <c r="I45" s="17">
        <v>18.920000000000002</v>
      </c>
      <c r="J45" s="17">
        <v>43.66</v>
      </c>
      <c r="K45" s="17">
        <v>24.15</v>
      </c>
      <c r="L45" s="17"/>
    </row>
    <row r="46" spans="1:12">
      <c r="A46" s="17">
        <v>2010</v>
      </c>
      <c r="B46" s="17"/>
      <c r="C46" s="17">
        <v>16.03</v>
      </c>
      <c r="D46" s="17">
        <v>21.55</v>
      </c>
      <c r="E46" s="17">
        <v>29.83</v>
      </c>
      <c r="F46" s="17">
        <v>25.06</v>
      </c>
      <c r="G46" s="17">
        <v>24.71</v>
      </c>
      <c r="H46" s="17">
        <v>7.61</v>
      </c>
      <c r="I46" s="17">
        <v>19.86</v>
      </c>
      <c r="J46" s="17">
        <v>45.64</v>
      </c>
      <c r="K46" s="17">
        <v>25.64</v>
      </c>
      <c r="L46" s="17"/>
    </row>
    <row r="47" spans="1:12">
      <c r="A47" s="17">
        <v>2011</v>
      </c>
      <c r="B47" s="17"/>
      <c r="C47" s="17">
        <v>16.04</v>
      </c>
      <c r="D47" s="17">
        <v>26.11</v>
      </c>
      <c r="E47" s="17">
        <v>32.43</v>
      </c>
      <c r="F47" s="17">
        <v>29.3</v>
      </c>
      <c r="G47" s="17">
        <v>28.22</v>
      </c>
      <c r="H47" s="17">
        <v>9.15</v>
      </c>
      <c r="I47" s="17">
        <v>22.39</v>
      </c>
      <c r="J47" s="17">
        <v>47.67</v>
      </c>
      <c r="K47" s="17">
        <v>28.18</v>
      </c>
      <c r="L47" s="17"/>
    </row>
    <row r="48" spans="1:12">
      <c r="A48" s="17">
        <v>2012</v>
      </c>
      <c r="B48" s="17"/>
      <c r="C48" s="17">
        <v>16.53</v>
      </c>
      <c r="D48" s="17">
        <v>29.5</v>
      </c>
      <c r="E48" s="17">
        <v>31.72</v>
      </c>
      <c r="F48" s="17">
        <v>31.36</v>
      </c>
      <c r="G48" s="17">
        <v>30.36</v>
      </c>
      <c r="H48" s="17">
        <v>10.19</v>
      </c>
      <c r="I48" s="17">
        <v>24.06</v>
      </c>
      <c r="J48" s="17">
        <v>49.84</v>
      </c>
      <c r="K48" s="17">
        <v>30.59</v>
      </c>
      <c r="L48" s="17"/>
    </row>
    <row r="49" spans="1:12">
      <c r="A49" s="17">
        <v>2013</v>
      </c>
      <c r="B49" s="17"/>
      <c r="C49" s="17">
        <v>15.64</v>
      </c>
      <c r="D49" s="17">
        <v>28.11</v>
      </c>
      <c r="E49" s="17">
        <v>32.18</v>
      </c>
      <c r="F49" s="17">
        <v>31.3</v>
      </c>
      <c r="G49" s="17">
        <v>29.74</v>
      </c>
      <c r="H49" s="17">
        <v>9.98</v>
      </c>
      <c r="I49" s="17">
        <v>23.14</v>
      </c>
      <c r="J49" s="17">
        <v>50.23</v>
      </c>
      <c r="K49" s="17">
        <v>29.23</v>
      </c>
      <c r="L49" s="17"/>
    </row>
    <row r="50" spans="1:12">
      <c r="A50" s="17">
        <v>2014</v>
      </c>
      <c r="B50" s="17"/>
      <c r="C50" s="17">
        <v>14.43</v>
      </c>
      <c r="D50" s="17">
        <v>27.4</v>
      </c>
      <c r="E50" s="17">
        <v>33.61</v>
      </c>
      <c r="F50" s="17">
        <v>31.7</v>
      </c>
      <c r="G50" s="17">
        <v>29.84</v>
      </c>
      <c r="H50" s="17">
        <v>9.73</v>
      </c>
      <c r="I50" s="17">
        <v>23.16</v>
      </c>
      <c r="J50" s="17">
        <v>51.21</v>
      </c>
      <c r="K50" s="17">
        <v>29.12</v>
      </c>
      <c r="L50" s="17"/>
    </row>
    <row r="51" spans="1:12">
      <c r="A51" s="17">
        <v>2015</v>
      </c>
      <c r="B51" s="17"/>
      <c r="C51" s="17">
        <v>14.21</v>
      </c>
      <c r="D51" s="17">
        <v>18.8</v>
      </c>
      <c r="E51" s="17">
        <v>29.72</v>
      </c>
      <c r="F51" s="17">
        <v>16.97</v>
      </c>
      <c r="G51" s="17">
        <v>22.64</v>
      </c>
      <c r="H51" s="17">
        <v>6.71</v>
      </c>
      <c r="I51" s="17">
        <v>16.850000000000001</v>
      </c>
      <c r="J51" s="17">
        <v>50.09</v>
      </c>
      <c r="K51" s="17">
        <v>23.18</v>
      </c>
      <c r="L51" s="17"/>
    </row>
    <row r="52" spans="1:12">
      <c r="A52" s="17">
        <v>2016</v>
      </c>
      <c r="B52" s="17"/>
      <c r="C52" s="17">
        <v>13.82</v>
      </c>
      <c r="D52" s="17">
        <v>16</v>
      </c>
      <c r="E52" s="17">
        <v>30.55</v>
      </c>
      <c r="F52" s="17">
        <v>13.53</v>
      </c>
      <c r="G52" s="17">
        <v>20.96</v>
      </c>
      <c r="H52" s="17">
        <v>5.73</v>
      </c>
      <c r="I52" s="17">
        <v>15.83</v>
      </c>
      <c r="J52" s="17">
        <v>50.9</v>
      </c>
      <c r="K52" s="17">
        <v>23.04</v>
      </c>
      <c r="L52" s="17"/>
    </row>
    <row r="53" spans="1:12">
      <c r="A53" s="17">
        <v>2017</v>
      </c>
      <c r="B53" s="17"/>
      <c r="C53" s="17">
        <v>13.71</v>
      </c>
      <c r="D53" s="17">
        <v>17.93</v>
      </c>
      <c r="E53" s="17">
        <v>33.33</v>
      </c>
      <c r="F53" s="17">
        <v>16.920000000000002</v>
      </c>
      <c r="G53" s="17">
        <v>23.72</v>
      </c>
      <c r="H53" s="17">
        <v>6.41</v>
      </c>
      <c r="I53" s="17">
        <v>17.84</v>
      </c>
      <c r="J53" s="17">
        <v>51.8</v>
      </c>
      <c r="K53" s="17">
        <v>24.53</v>
      </c>
      <c r="L53" s="17"/>
    </row>
    <row r="54" spans="1:12">
      <c r="A54" s="17">
        <v>2018</v>
      </c>
      <c r="B54" s="17"/>
      <c r="C54" s="17">
        <v>13.2</v>
      </c>
      <c r="D54" s="17">
        <v>19.86</v>
      </c>
      <c r="E54" s="17">
        <v>33.880000000000003</v>
      </c>
      <c r="F54" s="17">
        <v>24.44</v>
      </c>
      <c r="G54" s="17">
        <v>25.48</v>
      </c>
      <c r="H54" s="17">
        <v>7.09</v>
      </c>
      <c r="I54" s="17">
        <v>18.36</v>
      </c>
      <c r="J54" s="17">
        <v>52.81</v>
      </c>
      <c r="K54" s="17">
        <v>24.76</v>
      </c>
      <c r="L54" s="17"/>
    </row>
    <row r="55" spans="1:12">
      <c r="A55" s="17">
        <v>2019</v>
      </c>
      <c r="B55" s="17"/>
      <c r="C55" s="17">
        <v>12.68</v>
      </c>
      <c r="D55" s="17">
        <v>19.239999999999998</v>
      </c>
      <c r="E55" s="17">
        <v>28.9</v>
      </c>
      <c r="F55" s="17">
        <v>22.82</v>
      </c>
      <c r="G55" s="17">
        <v>22.91</v>
      </c>
      <c r="H55" s="17">
        <v>6.82</v>
      </c>
      <c r="I55" s="17">
        <v>17.11</v>
      </c>
      <c r="J55" s="17">
        <v>51.92</v>
      </c>
      <c r="K55" s="17">
        <v>23.43</v>
      </c>
      <c r="L55" s="17"/>
    </row>
    <row r="56" spans="1:12">
      <c r="A56" s="17">
        <v>2020</v>
      </c>
      <c r="B56" s="17"/>
      <c r="C56" s="17">
        <v>12.69</v>
      </c>
      <c r="D56" s="17">
        <v>16.45</v>
      </c>
      <c r="E56" s="17">
        <v>26.38</v>
      </c>
      <c r="F56" s="17">
        <v>14.82</v>
      </c>
      <c r="G56" s="17">
        <v>19.899999999999999</v>
      </c>
      <c r="H56" s="17">
        <v>5.64</v>
      </c>
      <c r="I56" s="17">
        <v>15.24</v>
      </c>
      <c r="J56" s="17">
        <v>57.25</v>
      </c>
      <c r="K56" s="17">
        <v>23.86</v>
      </c>
      <c r="L56" s="17" t="s">
        <v>257</v>
      </c>
    </row>
    <row r="57" spans="1:12">
      <c r="A57" s="18">
        <v>2021</v>
      </c>
      <c r="B57" s="18"/>
      <c r="C57" s="18">
        <v>13.47</v>
      </c>
      <c r="D57" s="18">
        <v>20.05</v>
      </c>
      <c r="E57" s="18">
        <v>31.46</v>
      </c>
      <c r="F57" s="18">
        <v>23.41</v>
      </c>
      <c r="G57" s="18">
        <v>24.61</v>
      </c>
      <c r="H57" s="18">
        <v>6.77</v>
      </c>
      <c r="I57" s="18">
        <v>18.329999999999998</v>
      </c>
      <c r="J57" s="18">
        <v>56.44</v>
      </c>
      <c r="K57" s="18">
        <v>26.37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0.5</v>
      </c>
      <c r="C59" s="16">
        <v>2.1</v>
      </c>
      <c r="D59" s="16">
        <v>34</v>
      </c>
      <c r="E59" s="16">
        <v>2.8</v>
      </c>
      <c r="F59" s="16">
        <v>4</v>
      </c>
      <c r="G59" s="16">
        <v>40.799999999999997</v>
      </c>
      <c r="H59" s="16">
        <v>0.5</v>
      </c>
      <c r="I59" s="16">
        <v>43.8</v>
      </c>
      <c r="J59" s="16">
        <v>27.7</v>
      </c>
      <c r="K59" s="16">
        <v>71.5</v>
      </c>
      <c r="L59" s="16"/>
    </row>
    <row r="60" spans="1:12">
      <c r="A60" s="17">
        <v>1971</v>
      </c>
      <c r="B60" s="17">
        <v>0.5</v>
      </c>
      <c r="C60" s="17">
        <v>2.2999999999999998</v>
      </c>
      <c r="D60" s="17">
        <v>33.6</v>
      </c>
      <c r="E60" s="17">
        <v>3.1</v>
      </c>
      <c r="F60" s="17">
        <v>4.0999999999999996</v>
      </c>
      <c r="G60" s="17">
        <v>40.799999999999997</v>
      </c>
      <c r="H60" s="17">
        <v>0.5</v>
      </c>
      <c r="I60" s="17">
        <v>44.1</v>
      </c>
      <c r="J60" s="17">
        <v>31.8</v>
      </c>
      <c r="K60" s="17">
        <v>76</v>
      </c>
      <c r="L60" s="17"/>
    </row>
    <row r="61" spans="1:12">
      <c r="A61" s="17">
        <v>1972</v>
      </c>
      <c r="B61" s="17">
        <v>0.3</v>
      </c>
      <c r="C61" s="17">
        <v>2.6</v>
      </c>
      <c r="D61" s="17">
        <v>36.9</v>
      </c>
      <c r="E61" s="17">
        <v>3.6</v>
      </c>
      <c r="F61" s="17">
        <v>3.8</v>
      </c>
      <c r="G61" s="17">
        <v>44.4</v>
      </c>
      <c r="H61" s="17">
        <v>0.5</v>
      </c>
      <c r="I61" s="17">
        <v>47.8</v>
      </c>
      <c r="J61" s="17">
        <v>38.6</v>
      </c>
      <c r="K61" s="17">
        <v>86.4</v>
      </c>
      <c r="L61" s="17"/>
    </row>
    <row r="62" spans="1:12">
      <c r="A62" s="17">
        <v>1973</v>
      </c>
      <c r="B62" s="17">
        <v>0.3</v>
      </c>
      <c r="C62" s="17">
        <v>2.6</v>
      </c>
      <c r="D62" s="17">
        <v>42.6</v>
      </c>
      <c r="E62" s="17">
        <v>5.2</v>
      </c>
      <c r="F62" s="17">
        <v>3.8</v>
      </c>
      <c r="G62" s="17">
        <v>51.5</v>
      </c>
      <c r="H62" s="17">
        <v>0.5</v>
      </c>
      <c r="I62" s="17">
        <v>55</v>
      </c>
      <c r="J62" s="17">
        <v>41.9</v>
      </c>
      <c r="K62" s="17">
        <v>96.9</v>
      </c>
      <c r="L62" s="17"/>
    </row>
    <row r="63" spans="1:12">
      <c r="A63" s="17">
        <v>1974</v>
      </c>
      <c r="B63" s="17">
        <v>0.3</v>
      </c>
      <c r="C63" s="17">
        <v>2.9</v>
      </c>
      <c r="D63" s="17">
        <v>53.7</v>
      </c>
      <c r="E63" s="17">
        <v>8.9</v>
      </c>
      <c r="F63" s="17">
        <v>5</v>
      </c>
      <c r="G63" s="17">
        <v>67.7</v>
      </c>
      <c r="H63" s="17">
        <v>0.8</v>
      </c>
      <c r="I63" s="17">
        <v>71.7</v>
      </c>
      <c r="J63" s="17">
        <v>50.5</v>
      </c>
      <c r="K63" s="17">
        <v>122.2</v>
      </c>
      <c r="L63" s="17"/>
    </row>
    <row r="64" spans="1:12">
      <c r="A64" s="17">
        <v>1975</v>
      </c>
      <c r="B64" s="17">
        <v>0.3</v>
      </c>
      <c r="C64" s="17">
        <v>3</v>
      </c>
      <c r="D64" s="17">
        <v>51.9</v>
      </c>
      <c r="E64" s="17">
        <v>8.1</v>
      </c>
      <c r="F64" s="17">
        <v>4.2</v>
      </c>
      <c r="G64" s="17">
        <v>64.2</v>
      </c>
      <c r="H64" s="17">
        <v>1.1000000000000001</v>
      </c>
      <c r="I64" s="17">
        <v>68.5</v>
      </c>
      <c r="J64" s="17">
        <v>55.8</v>
      </c>
      <c r="K64" s="17">
        <v>124.3</v>
      </c>
      <c r="L64" s="17"/>
    </row>
    <row r="65" spans="1:12">
      <c r="A65" s="17">
        <v>1976</v>
      </c>
      <c r="B65" s="17">
        <v>0.3</v>
      </c>
      <c r="C65" s="17">
        <v>3.3</v>
      </c>
      <c r="D65" s="17">
        <v>65.099999999999994</v>
      </c>
      <c r="E65" s="17">
        <v>9.5</v>
      </c>
      <c r="F65" s="17">
        <v>5.5</v>
      </c>
      <c r="G65" s="17">
        <v>80.099999999999994</v>
      </c>
      <c r="H65" s="17">
        <v>1.5</v>
      </c>
      <c r="I65" s="17">
        <v>85.1</v>
      </c>
      <c r="J65" s="17">
        <v>64</v>
      </c>
      <c r="K65" s="17">
        <v>149.19999999999999</v>
      </c>
      <c r="L65" s="17"/>
    </row>
    <row r="66" spans="1:12">
      <c r="A66" s="17">
        <v>1977</v>
      </c>
      <c r="B66" s="17">
        <v>0.3</v>
      </c>
      <c r="C66" s="17">
        <v>4.2</v>
      </c>
      <c r="D66" s="17">
        <v>66.7</v>
      </c>
      <c r="E66" s="17">
        <v>11.1</v>
      </c>
      <c r="F66" s="17">
        <v>6</v>
      </c>
      <c r="G66" s="17">
        <v>83.8</v>
      </c>
      <c r="H66" s="17">
        <v>2.1</v>
      </c>
      <c r="I66" s="17">
        <v>90.3</v>
      </c>
      <c r="J66" s="17">
        <v>64.2</v>
      </c>
      <c r="K66" s="17">
        <v>154.4</v>
      </c>
      <c r="L66" s="17"/>
    </row>
    <row r="67" spans="1:12">
      <c r="A67" s="17">
        <v>1978</v>
      </c>
      <c r="B67" s="17">
        <v>0.2</v>
      </c>
      <c r="C67" s="17">
        <v>4.2</v>
      </c>
      <c r="D67" s="17">
        <v>73</v>
      </c>
      <c r="E67" s="17">
        <v>10.9</v>
      </c>
      <c r="F67" s="17">
        <v>6</v>
      </c>
      <c r="G67" s="17">
        <v>89.9</v>
      </c>
      <c r="H67" s="17">
        <v>2.6</v>
      </c>
      <c r="I67" s="17">
        <v>97</v>
      </c>
      <c r="J67" s="17">
        <v>72.3</v>
      </c>
      <c r="K67" s="17">
        <v>169.3</v>
      </c>
      <c r="L67" s="17"/>
    </row>
    <row r="68" spans="1:12">
      <c r="A68" s="17">
        <v>1979</v>
      </c>
      <c r="B68" s="17">
        <v>0.2</v>
      </c>
      <c r="C68" s="17">
        <v>4.5999999999999996</v>
      </c>
      <c r="D68" s="17">
        <v>98.1</v>
      </c>
      <c r="E68" s="17">
        <v>7.8</v>
      </c>
      <c r="F68" s="17">
        <v>9.8000000000000007</v>
      </c>
      <c r="G68" s="17">
        <v>115.7</v>
      </c>
      <c r="H68" s="17">
        <v>4.3</v>
      </c>
      <c r="I68" s="17">
        <v>124.9</v>
      </c>
      <c r="J68" s="17">
        <v>81.599999999999994</v>
      </c>
      <c r="K68" s="17">
        <v>206.5</v>
      </c>
      <c r="L68" s="17"/>
    </row>
    <row r="69" spans="1:12">
      <c r="A69" s="17">
        <v>1980</v>
      </c>
      <c r="B69" s="17">
        <v>0.2</v>
      </c>
      <c r="C69" s="17">
        <v>8.1</v>
      </c>
      <c r="D69" s="17">
        <v>92.5</v>
      </c>
      <c r="E69" s="17">
        <v>10.199999999999999</v>
      </c>
      <c r="F69" s="17">
        <v>10.6</v>
      </c>
      <c r="G69" s="17">
        <v>113.4</v>
      </c>
      <c r="H69" s="17">
        <v>4.9000000000000004</v>
      </c>
      <c r="I69" s="17">
        <v>126.6</v>
      </c>
      <c r="J69" s="17">
        <v>95.8</v>
      </c>
      <c r="K69" s="17">
        <v>222.4</v>
      </c>
      <c r="L69" s="17"/>
    </row>
    <row r="70" spans="1:12">
      <c r="A70" s="17">
        <v>1981</v>
      </c>
      <c r="B70" s="17">
        <v>0.6</v>
      </c>
      <c r="C70" s="17">
        <v>9</v>
      </c>
      <c r="D70" s="17">
        <v>105.8</v>
      </c>
      <c r="E70" s="17">
        <v>12</v>
      </c>
      <c r="F70" s="17">
        <v>10.6</v>
      </c>
      <c r="G70" s="17">
        <v>128.30000000000001</v>
      </c>
      <c r="H70" s="17">
        <v>5.5</v>
      </c>
      <c r="I70" s="17">
        <v>143.4</v>
      </c>
      <c r="J70" s="17">
        <v>106.1</v>
      </c>
      <c r="K70" s="17">
        <v>249.5</v>
      </c>
      <c r="L70" s="17"/>
    </row>
    <row r="71" spans="1:12">
      <c r="A71" s="17">
        <v>1982</v>
      </c>
      <c r="B71" s="17">
        <v>0.3</v>
      </c>
      <c r="C71" s="17">
        <v>9.3000000000000007</v>
      </c>
      <c r="D71" s="17">
        <v>70.400000000000006</v>
      </c>
      <c r="E71" s="17">
        <v>12.4</v>
      </c>
      <c r="F71" s="17">
        <v>9.4</v>
      </c>
      <c r="G71" s="17">
        <v>92.2</v>
      </c>
      <c r="H71" s="17">
        <v>4.8</v>
      </c>
      <c r="I71" s="17">
        <v>106.6</v>
      </c>
      <c r="J71" s="17">
        <v>116.1</v>
      </c>
      <c r="K71" s="17">
        <v>222.7</v>
      </c>
      <c r="L71" s="17"/>
    </row>
    <row r="72" spans="1:12">
      <c r="A72" s="17">
        <v>1983</v>
      </c>
      <c r="B72" s="17">
        <v>0.3</v>
      </c>
      <c r="C72" s="17">
        <v>8.5</v>
      </c>
      <c r="D72" s="17">
        <v>98.8</v>
      </c>
      <c r="E72" s="17">
        <v>19.2</v>
      </c>
      <c r="F72" s="17">
        <v>9</v>
      </c>
      <c r="G72" s="17">
        <v>127</v>
      </c>
      <c r="H72" s="17">
        <v>5.7</v>
      </c>
      <c r="I72" s="17">
        <v>141.5</v>
      </c>
      <c r="J72" s="17">
        <v>120.4</v>
      </c>
      <c r="K72" s="17">
        <v>262</v>
      </c>
      <c r="L72" s="17"/>
    </row>
    <row r="73" spans="1:12">
      <c r="A73" s="17">
        <v>1984</v>
      </c>
      <c r="B73" s="17">
        <v>0.4</v>
      </c>
      <c r="C73" s="17">
        <v>8.5</v>
      </c>
      <c r="D73" s="17">
        <v>115.2</v>
      </c>
      <c r="E73" s="17">
        <v>18.3</v>
      </c>
      <c r="F73" s="17">
        <v>21.5</v>
      </c>
      <c r="G73" s="17">
        <v>155</v>
      </c>
      <c r="H73" s="17">
        <v>4</v>
      </c>
      <c r="I73" s="17">
        <v>168</v>
      </c>
      <c r="J73" s="17">
        <v>124.5</v>
      </c>
      <c r="K73" s="17">
        <v>292.5</v>
      </c>
      <c r="L73" s="17"/>
    </row>
    <row r="74" spans="1:12">
      <c r="A74" s="17">
        <v>1985</v>
      </c>
      <c r="B74" s="17">
        <v>1.2</v>
      </c>
      <c r="C74" s="17">
        <v>9.1</v>
      </c>
      <c r="D74" s="17">
        <v>116.7</v>
      </c>
      <c r="E74" s="17">
        <v>21.9</v>
      </c>
      <c r="F74" s="17">
        <v>24</v>
      </c>
      <c r="G74" s="17">
        <v>162.69999999999999</v>
      </c>
      <c r="H74" s="17">
        <v>4</v>
      </c>
      <c r="I74" s="17">
        <v>177.1</v>
      </c>
      <c r="J74" s="17">
        <v>111.2</v>
      </c>
      <c r="K74" s="17">
        <v>288.3</v>
      </c>
      <c r="L74" s="17"/>
    </row>
    <row r="75" spans="1:12">
      <c r="A75" s="17">
        <v>1986</v>
      </c>
      <c r="B75" s="17">
        <v>0.3</v>
      </c>
      <c r="C75" s="17">
        <v>10</v>
      </c>
      <c r="D75" s="17">
        <v>77.900000000000006</v>
      </c>
      <c r="E75" s="17">
        <v>18.8</v>
      </c>
      <c r="F75" s="17">
        <v>13.2</v>
      </c>
      <c r="G75" s="17">
        <v>110</v>
      </c>
      <c r="H75" s="17">
        <v>2.9</v>
      </c>
      <c r="I75" s="17">
        <v>123.2</v>
      </c>
      <c r="J75" s="17">
        <v>91.3</v>
      </c>
      <c r="K75" s="17">
        <v>214.5</v>
      </c>
      <c r="L75" s="17"/>
    </row>
    <row r="76" spans="1:12">
      <c r="A76" s="17">
        <v>1987</v>
      </c>
      <c r="B76" s="17">
        <v>0.3</v>
      </c>
      <c r="C76" s="17">
        <v>10.4</v>
      </c>
      <c r="D76" s="17">
        <v>77.8</v>
      </c>
      <c r="E76" s="17">
        <v>23.8</v>
      </c>
      <c r="F76" s="17">
        <v>8.4</v>
      </c>
      <c r="G76" s="17">
        <v>109.9</v>
      </c>
      <c r="H76" s="17">
        <v>2</v>
      </c>
      <c r="I76" s="17">
        <v>122.5</v>
      </c>
      <c r="J76" s="17">
        <v>133.30000000000001</v>
      </c>
      <c r="K76" s="17">
        <v>255.8</v>
      </c>
      <c r="L76" s="17"/>
    </row>
    <row r="77" spans="1:12">
      <c r="A77" s="17">
        <v>1988</v>
      </c>
      <c r="B77" s="17">
        <v>0.2</v>
      </c>
      <c r="C77" s="17">
        <v>10.6</v>
      </c>
      <c r="D77" s="17">
        <v>80.2</v>
      </c>
      <c r="E77" s="17">
        <v>25.1</v>
      </c>
      <c r="F77" s="17">
        <v>9.8000000000000007</v>
      </c>
      <c r="G77" s="17">
        <v>115.1</v>
      </c>
      <c r="H77" s="17">
        <v>2.2000000000000002</v>
      </c>
      <c r="I77" s="17">
        <v>128.1</v>
      </c>
      <c r="J77" s="17">
        <v>143</v>
      </c>
      <c r="K77" s="17">
        <v>271.10000000000002</v>
      </c>
      <c r="L77" s="17"/>
    </row>
    <row r="78" spans="1:12">
      <c r="A78" s="17">
        <v>1989</v>
      </c>
      <c r="B78" s="17">
        <v>0.1</v>
      </c>
      <c r="C78" s="17">
        <v>12</v>
      </c>
      <c r="D78" s="17">
        <v>95.1</v>
      </c>
      <c r="E78" s="17">
        <v>45.9</v>
      </c>
      <c r="F78" s="17">
        <v>8.1</v>
      </c>
      <c r="G78" s="17">
        <v>149</v>
      </c>
      <c r="H78" s="17">
        <v>2.4</v>
      </c>
      <c r="I78" s="17">
        <v>163.5</v>
      </c>
      <c r="J78" s="17">
        <v>149</v>
      </c>
      <c r="K78" s="17">
        <v>312.39999999999998</v>
      </c>
      <c r="L78" s="17"/>
    </row>
    <row r="79" spans="1:12">
      <c r="A79" s="17">
        <v>1990</v>
      </c>
      <c r="B79" s="17">
        <v>0.2</v>
      </c>
      <c r="C79" s="17">
        <v>12.4</v>
      </c>
      <c r="D79" s="17">
        <v>107.1</v>
      </c>
      <c r="E79" s="17">
        <v>47.3</v>
      </c>
      <c r="F79" s="17">
        <v>7.1</v>
      </c>
      <c r="G79" s="17">
        <v>161.5</v>
      </c>
      <c r="H79" s="17">
        <v>3.4</v>
      </c>
      <c r="I79" s="17">
        <v>177.5</v>
      </c>
      <c r="J79" s="17">
        <v>167.6</v>
      </c>
      <c r="K79" s="17">
        <v>345.1</v>
      </c>
      <c r="L79" s="17"/>
    </row>
    <row r="80" spans="1:12">
      <c r="A80" s="17">
        <v>1991</v>
      </c>
      <c r="B80" s="17">
        <v>0.1</v>
      </c>
      <c r="C80" s="17">
        <v>13.7</v>
      </c>
      <c r="D80" s="17">
        <v>105.9</v>
      </c>
      <c r="E80" s="17">
        <v>55.8</v>
      </c>
      <c r="F80" s="17">
        <v>8.1999999999999993</v>
      </c>
      <c r="G80" s="17">
        <v>169.9</v>
      </c>
      <c r="H80" s="17">
        <v>3.4</v>
      </c>
      <c r="I80" s="17">
        <v>187.1</v>
      </c>
      <c r="J80" s="17">
        <v>169.9</v>
      </c>
      <c r="K80" s="17">
        <v>357</v>
      </c>
      <c r="L80" s="17"/>
    </row>
    <row r="81" spans="1:12">
      <c r="A81" s="17">
        <v>1992</v>
      </c>
      <c r="B81" s="17">
        <v>0.1</v>
      </c>
      <c r="C81" s="17">
        <v>16.899999999999999</v>
      </c>
      <c r="D81" s="17">
        <v>103.6</v>
      </c>
      <c r="E81" s="17">
        <v>54.5</v>
      </c>
      <c r="F81" s="17">
        <v>5.8</v>
      </c>
      <c r="G81" s="17">
        <v>163.9</v>
      </c>
      <c r="H81" s="17">
        <v>3.3</v>
      </c>
      <c r="I81" s="17">
        <v>184.2</v>
      </c>
      <c r="J81" s="17">
        <v>184.2</v>
      </c>
      <c r="K81" s="17">
        <v>368.5</v>
      </c>
      <c r="L81" s="17"/>
    </row>
    <row r="82" spans="1:12">
      <c r="A82" s="17">
        <v>1993</v>
      </c>
      <c r="B82" s="17">
        <v>0.1</v>
      </c>
      <c r="C82" s="17">
        <v>15.7</v>
      </c>
      <c r="D82" s="17">
        <v>100.8</v>
      </c>
      <c r="E82" s="17">
        <v>45.5</v>
      </c>
      <c r="F82" s="17">
        <v>6.6</v>
      </c>
      <c r="G82" s="17">
        <v>152.9</v>
      </c>
      <c r="H82" s="17">
        <v>3.3</v>
      </c>
      <c r="I82" s="17">
        <v>172</v>
      </c>
      <c r="J82" s="17">
        <v>194</v>
      </c>
      <c r="K82" s="17">
        <v>365.9</v>
      </c>
      <c r="L82" s="17"/>
    </row>
    <row r="83" spans="1:12">
      <c r="A83" s="17">
        <v>1994</v>
      </c>
      <c r="B83" s="17">
        <v>0.1</v>
      </c>
      <c r="C83" s="17">
        <v>16.899999999999999</v>
      </c>
      <c r="D83" s="17">
        <v>93.2</v>
      </c>
      <c r="E83" s="17">
        <v>48.8</v>
      </c>
      <c r="F83" s="17">
        <v>5.6</v>
      </c>
      <c r="G83" s="17">
        <v>147.5</v>
      </c>
      <c r="H83" s="17">
        <v>3.1</v>
      </c>
      <c r="I83" s="17">
        <v>167.6</v>
      </c>
      <c r="J83" s="17">
        <v>200</v>
      </c>
      <c r="K83" s="17">
        <v>367.7</v>
      </c>
      <c r="L83" s="17"/>
    </row>
    <row r="84" spans="1:12">
      <c r="A84" s="17">
        <v>1995</v>
      </c>
      <c r="B84" s="17" t="s">
        <v>265</v>
      </c>
      <c r="C84" s="17">
        <v>15.7</v>
      </c>
      <c r="D84" s="17">
        <v>87.3</v>
      </c>
      <c r="E84" s="17">
        <v>49.1</v>
      </c>
      <c r="F84" s="17">
        <v>4.8</v>
      </c>
      <c r="G84" s="17">
        <v>141.19999999999999</v>
      </c>
      <c r="H84" s="17">
        <v>3</v>
      </c>
      <c r="I84" s="17">
        <v>159.9</v>
      </c>
      <c r="J84" s="17">
        <v>207.5</v>
      </c>
      <c r="K84" s="17">
        <v>367.5</v>
      </c>
      <c r="L84" s="17"/>
    </row>
    <row r="85" spans="1:12">
      <c r="A85" s="17">
        <v>1996</v>
      </c>
      <c r="B85" s="17" t="s">
        <v>265</v>
      </c>
      <c r="C85" s="17">
        <v>16.100000000000001</v>
      </c>
      <c r="D85" s="17">
        <v>101.2</v>
      </c>
      <c r="E85" s="17">
        <v>61</v>
      </c>
      <c r="F85" s="17">
        <v>6.5</v>
      </c>
      <c r="G85" s="17">
        <v>168.7</v>
      </c>
      <c r="H85" s="17">
        <v>3.6</v>
      </c>
      <c r="I85" s="17">
        <v>188.4</v>
      </c>
      <c r="J85" s="17">
        <v>220.6</v>
      </c>
      <c r="K85" s="17">
        <v>409</v>
      </c>
      <c r="L85" s="17"/>
    </row>
    <row r="86" spans="1:12">
      <c r="A86" s="17">
        <v>1997</v>
      </c>
      <c r="B86" s="17" t="s">
        <v>265</v>
      </c>
      <c r="C86" s="17">
        <v>16.899999999999999</v>
      </c>
      <c r="D86" s="17">
        <v>100.5</v>
      </c>
      <c r="E86" s="17">
        <v>52.2</v>
      </c>
      <c r="F86" s="17">
        <v>7.7</v>
      </c>
      <c r="G86" s="17">
        <v>160.4</v>
      </c>
      <c r="H86" s="17">
        <v>2.6</v>
      </c>
      <c r="I86" s="17">
        <v>179.9</v>
      </c>
      <c r="J86" s="17">
        <v>228.1</v>
      </c>
      <c r="K86" s="17">
        <v>408.1</v>
      </c>
      <c r="L86" s="17"/>
    </row>
    <row r="87" spans="1:12">
      <c r="A87" s="17">
        <v>1998</v>
      </c>
      <c r="B87" s="17" t="s">
        <v>265</v>
      </c>
      <c r="C87" s="17">
        <v>16.100000000000001</v>
      </c>
      <c r="D87" s="17">
        <v>77.3</v>
      </c>
      <c r="E87" s="17">
        <v>53.3</v>
      </c>
      <c r="F87" s="17">
        <v>8.6999999999999993</v>
      </c>
      <c r="G87" s="17">
        <v>139.19999999999999</v>
      </c>
      <c r="H87" s="17">
        <v>2</v>
      </c>
      <c r="I87" s="17">
        <v>157.30000000000001</v>
      </c>
      <c r="J87" s="17">
        <v>226.6</v>
      </c>
      <c r="K87" s="17">
        <v>383.9</v>
      </c>
      <c r="L87" s="17"/>
    </row>
    <row r="88" spans="1:12">
      <c r="A88" s="17">
        <v>1999</v>
      </c>
      <c r="B88" s="17" t="s">
        <v>265</v>
      </c>
      <c r="C88" s="17">
        <v>18.399999999999999</v>
      </c>
      <c r="D88" s="17">
        <v>75.900000000000006</v>
      </c>
      <c r="E88" s="17">
        <v>50.6</v>
      </c>
      <c r="F88" s="17">
        <v>11.5</v>
      </c>
      <c r="G88" s="17">
        <v>138</v>
      </c>
      <c r="H88" s="17">
        <v>2.1</v>
      </c>
      <c r="I88" s="17">
        <v>158.6</v>
      </c>
      <c r="J88" s="17">
        <v>243.2</v>
      </c>
      <c r="K88" s="17">
        <v>401.8</v>
      </c>
      <c r="L88" s="17"/>
    </row>
    <row r="89" spans="1:12">
      <c r="A89" s="17">
        <v>2000</v>
      </c>
      <c r="B89" s="17" t="s">
        <v>265</v>
      </c>
      <c r="C89" s="17">
        <v>23.1</v>
      </c>
      <c r="D89" s="17">
        <v>135.6</v>
      </c>
      <c r="E89" s="17">
        <v>61</v>
      </c>
      <c r="F89" s="17">
        <v>18.899999999999999</v>
      </c>
      <c r="G89" s="17">
        <v>215.5</v>
      </c>
      <c r="H89" s="17">
        <v>3.4</v>
      </c>
      <c r="I89" s="17">
        <v>242</v>
      </c>
      <c r="J89" s="17">
        <v>250.5</v>
      </c>
      <c r="K89" s="17">
        <v>492.6</v>
      </c>
      <c r="L89" s="17"/>
    </row>
    <row r="90" spans="1:12">
      <c r="A90" s="17">
        <v>2001</v>
      </c>
      <c r="B90" s="17" t="s">
        <v>265</v>
      </c>
      <c r="C90" s="17">
        <v>27.4</v>
      </c>
      <c r="D90" s="17">
        <v>123.4</v>
      </c>
      <c r="E90" s="17">
        <v>88.6</v>
      </c>
      <c r="F90" s="17">
        <v>17.5</v>
      </c>
      <c r="G90" s="17">
        <v>229.5</v>
      </c>
      <c r="H90" s="17">
        <v>2.6</v>
      </c>
      <c r="I90" s="17">
        <v>259.60000000000002</v>
      </c>
      <c r="J90" s="17">
        <v>254.6</v>
      </c>
      <c r="K90" s="17">
        <v>514.1</v>
      </c>
      <c r="L90" s="17"/>
    </row>
    <row r="91" spans="1:12">
      <c r="A91" s="17">
        <v>2002</v>
      </c>
      <c r="B91" s="17" t="s">
        <v>265</v>
      </c>
      <c r="C91" s="17">
        <v>28.7</v>
      </c>
      <c r="D91" s="17">
        <v>109.2</v>
      </c>
      <c r="E91" s="17">
        <v>78.2</v>
      </c>
      <c r="F91" s="17">
        <v>10.199999999999999</v>
      </c>
      <c r="G91" s="17">
        <v>197.6</v>
      </c>
      <c r="H91" s="17">
        <v>2.4</v>
      </c>
      <c r="I91" s="17">
        <v>228.7</v>
      </c>
      <c r="J91" s="17">
        <v>261.5</v>
      </c>
      <c r="K91" s="17">
        <v>490.2</v>
      </c>
      <c r="L91" s="17"/>
    </row>
    <row r="92" spans="1:12">
      <c r="A92" s="17">
        <v>2003</v>
      </c>
      <c r="B92" s="17" t="s">
        <v>265</v>
      </c>
      <c r="C92" s="17">
        <v>31.3</v>
      </c>
      <c r="D92" s="17">
        <v>137.19999999999999</v>
      </c>
      <c r="E92" s="17">
        <v>72.400000000000006</v>
      </c>
      <c r="F92" s="17">
        <v>14.6</v>
      </c>
      <c r="G92" s="17">
        <v>224.2</v>
      </c>
      <c r="H92" s="17">
        <v>3.1</v>
      </c>
      <c r="I92" s="17">
        <v>258.60000000000002</v>
      </c>
      <c r="J92" s="17">
        <v>257.89999999999998</v>
      </c>
      <c r="K92" s="17">
        <v>516.5</v>
      </c>
      <c r="L92" s="17"/>
    </row>
    <row r="93" spans="1:12">
      <c r="A93" s="17">
        <v>2004</v>
      </c>
      <c r="B93" s="17" t="s">
        <v>265</v>
      </c>
      <c r="C93" s="17">
        <v>34.299999999999997</v>
      </c>
      <c r="D93" s="17">
        <v>180.6</v>
      </c>
      <c r="E93" s="17">
        <v>83.9</v>
      </c>
      <c r="F93" s="17">
        <v>25.5</v>
      </c>
      <c r="G93" s="17">
        <v>290</v>
      </c>
      <c r="H93" s="17">
        <v>3.6</v>
      </c>
      <c r="I93" s="17">
        <v>327.9</v>
      </c>
      <c r="J93" s="17">
        <v>273</v>
      </c>
      <c r="K93" s="17">
        <v>600.9</v>
      </c>
      <c r="L93" s="17"/>
    </row>
    <row r="94" spans="1:12">
      <c r="A94" s="17">
        <v>2005</v>
      </c>
      <c r="B94" s="17" t="s">
        <v>265</v>
      </c>
      <c r="C94" s="17">
        <v>37.700000000000003</v>
      </c>
      <c r="D94" s="17">
        <v>199.7</v>
      </c>
      <c r="E94" s="17">
        <v>113.7</v>
      </c>
      <c r="F94" s="17">
        <v>32.299999999999997</v>
      </c>
      <c r="G94" s="17">
        <v>345.7</v>
      </c>
      <c r="H94" s="17">
        <v>13</v>
      </c>
      <c r="I94" s="17">
        <v>396.4</v>
      </c>
      <c r="J94" s="17">
        <v>283.7</v>
      </c>
      <c r="K94" s="17">
        <v>680.1</v>
      </c>
      <c r="L94" s="17"/>
    </row>
    <row r="95" spans="1:12">
      <c r="A95" s="17">
        <v>2006</v>
      </c>
      <c r="B95" s="17" t="s">
        <v>265</v>
      </c>
      <c r="C95" s="17">
        <v>40.799999999999997</v>
      </c>
      <c r="D95" s="17">
        <v>227.2</v>
      </c>
      <c r="E95" s="17">
        <v>121</v>
      </c>
      <c r="F95" s="17">
        <v>36.200000000000003</v>
      </c>
      <c r="G95" s="17">
        <v>384.4</v>
      </c>
      <c r="H95" s="17">
        <v>13.3</v>
      </c>
      <c r="I95" s="17">
        <v>438.5</v>
      </c>
      <c r="J95" s="17">
        <v>286.89999999999998</v>
      </c>
      <c r="K95" s="17">
        <v>725.4</v>
      </c>
      <c r="L95" s="17"/>
    </row>
    <row r="96" spans="1:12">
      <c r="A96" s="17">
        <v>2007</v>
      </c>
      <c r="B96" s="17" t="s">
        <v>265</v>
      </c>
      <c r="C96" s="17">
        <v>51.3</v>
      </c>
      <c r="D96" s="17">
        <v>257.3</v>
      </c>
      <c r="E96" s="17">
        <v>126.8</v>
      </c>
      <c r="F96" s="17">
        <v>31.6</v>
      </c>
      <c r="G96" s="17">
        <v>415.7</v>
      </c>
      <c r="H96" s="17">
        <v>16.2</v>
      </c>
      <c r="I96" s="17">
        <v>483.2</v>
      </c>
      <c r="J96" s="17">
        <v>306.89999999999998</v>
      </c>
      <c r="K96" s="17">
        <v>790.1</v>
      </c>
      <c r="L96" s="17"/>
    </row>
    <row r="97" spans="1:12">
      <c r="A97" s="17">
        <v>2008</v>
      </c>
      <c r="B97" s="17"/>
      <c r="C97" s="17">
        <v>56.3</v>
      </c>
      <c r="D97" s="17">
        <v>276.60000000000002</v>
      </c>
      <c r="E97" s="17">
        <v>151.80000000000001</v>
      </c>
      <c r="F97" s="17">
        <v>16.7</v>
      </c>
      <c r="G97" s="17">
        <v>445</v>
      </c>
      <c r="H97" s="17">
        <v>22.4</v>
      </c>
      <c r="I97" s="17">
        <v>523.70000000000005</v>
      </c>
      <c r="J97" s="17">
        <v>308.8</v>
      </c>
      <c r="K97" s="17">
        <v>832.5</v>
      </c>
      <c r="L97" s="17"/>
    </row>
    <row r="98" spans="1:12">
      <c r="A98" s="17">
        <v>2009</v>
      </c>
      <c r="B98" s="17"/>
      <c r="C98" s="17">
        <v>55</v>
      </c>
      <c r="D98" s="17">
        <v>233.4</v>
      </c>
      <c r="E98" s="17">
        <v>168</v>
      </c>
      <c r="F98" s="17">
        <v>21.1</v>
      </c>
      <c r="G98" s="17">
        <v>422.5</v>
      </c>
      <c r="H98" s="17">
        <v>33.4</v>
      </c>
      <c r="I98" s="17">
        <v>510.9</v>
      </c>
      <c r="J98" s="17">
        <v>316.10000000000002</v>
      </c>
      <c r="K98" s="17">
        <v>827</v>
      </c>
      <c r="L98" s="17"/>
    </row>
    <row r="99" spans="1:12">
      <c r="A99" s="17">
        <v>2010</v>
      </c>
      <c r="B99" s="17"/>
      <c r="C99" s="17">
        <v>49.7</v>
      </c>
      <c r="D99" s="17">
        <v>208.4</v>
      </c>
      <c r="E99" s="17">
        <v>176.6</v>
      </c>
      <c r="F99" s="17">
        <v>21.3</v>
      </c>
      <c r="G99" s="17">
        <v>406.3</v>
      </c>
      <c r="H99" s="17">
        <v>42.3</v>
      </c>
      <c r="I99" s="17">
        <v>498.3</v>
      </c>
      <c r="J99" s="17">
        <v>331.4</v>
      </c>
      <c r="K99" s="17">
        <v>829.6</v>
      </c>
      <c r="L99" s="17"/>
    </row>
    <row r="100" spans="1:12">
      <c r="A100" s="17">
        <v>2011</v>
      </c>
      <c r="B100" s="17"/>
      <c r="C100" s="17">
        <v>52</v>
      </c>
      <c r="D100" s="17">
        <v>266.60000000000002</v>
      </c>
      <c r="E100" s="17">
        <v>160.6</v>
      </c>
      <c r="F100" s="17">
        <v>17.3</v>
      </c>
      <c r="G100" s="17">
        <v>444.4</v>
      </c>
      <c r="H100" s="17">
        <v>49.3</v>
      </c>
      <c r="I100" s="17">
        <v>545.70000000000005</v>
      </c>
      <c r="J100" s="17">
        <v>345.5</v>
      </c>
      <c r="K100" s="17">
        <v>891.2</v>
      </c>
      <c r="L100" s="17"/>
    </row>
    <row r="101" spans="1:12">
      <c r="A101" s="17">
        <v>2012</v>
      </c>
      <c r="B101" s="17"/>
      <c r="C101" s="17">
        <v>50.4</v>
      </c>
      <c r="D101" s="17">
        <v>243.1</v>
      </c>
      <c r="E101" s="17">
        <v>159.4</v>
      </c>
      <c r="F101" s="17">
        <v>9</v>
      </c>
      <c r="G101" s="17">
        <v>411.5</v>
      </c>
      <c r="H101" s="17">
        <v>45.9</v>
      </c>
      <c r="I101" s="17">
        <v>507.7</v>
      </c>
      <c r="J101" s="17">
        <v>356.3</v>
      </c>
      <c r="K101" s="17">
        <v>864.1</v>
      </c>
      <c r="L101" s="17"/>
    </row>
    <row r="102" spans="1:12">
      <c r="A102" s="17">
        <v>2013</v>
      </c>
      <c r="B102" s="17"/>
      <c r="C102" s="17">
        <v>54.2</v>
      </c>
      <c r="D102" s="17">
        <v>262.7</v>
      </c>
      <c r="E102" s="17">
        <v>193.8</v>
      </c>
      <c r="F102" s="17">
        <v>9</v>
      </c>
      <c r="G102" s="17">
        <v>465.5</v>
      </c>
      <c r="H102" s="17">
        <v>58.6</v>
      </c>
      <c r="I102" s="17">
        <v>578.29999999999995</v>
      </c>
      <c r="J102" s="17">
        <v>364.2</v>
      </c>
      <c r="K102" s="17">
        <v>942.5</v>
      </c>
      <c r="L102" s="17"/>
    </row>
    <row r="103" spans="1:12">
      <c r="A103" s="17">
        <v>2014</v>
      </c>
      <c r="B103" s="17"/>
      <c r="C103" s="17">
        <v>56.2</v>
      </c>
      <c r="D103" s="17">
        <v>279.10000000000002</v>
      </c>
      <c r="E103" s="17">
        <v>214.3</v>
      </c>
      <c r="F103" s="17">
        <v>14.2</v>
      </c>
      <c r="G103" s="17">
        <v>507.7</v>
      </c>
      <c r="H103" s="17">
        <v>57.8</v>
      </c>
      <c r="I103" s="17">
        <v>621.70000000000005</v>
      </c>
      <c r="J103" s="17">
        <v>370.7</v>
      </c>
      <c r="K103" s="17">
        <v>992.4</v>
      </c>
      <c r="L103" s="17"/>
    </row>
    <row r="104" spans="1:12">
      <c r="A104" s="17">
        <v>2015</v>
      </c>
      <c r="B104" s="17"/>
      <c r="C104" s="17">
        <v>55.8</v>
      </c>
      <c r="D104" s="17">
        <v>204.2</v>
      </c>
      <c r="E104" s="17">
        <v>183.7</v>
      </c>
      <c r="F104" s="17">
        <v>6.2</v>
      </c>
      <c r="G104" s="17">
        <v>394.2</v>
      </c>
      <c r="H104" s="17">
        <v>59.9</v>
      </c>
      <c r="I104" s="17">
        <v>509.9</v>
      </c>
      <c r="J104" s="17">
        <v>357</v>
      </c>
      <c r="K104" s="17">
        <v>866.8</v>
      </c>
      <c r="L104" s="17"/>
    </row>
    <row r="105" spans="1:12">
      <c r="A105" s="17">
        <v>2016</v>
      </c>
      <c r="B105" s="17"/>
      <c r="C105" s="17">
        <v>49.8</v>
      </c>
      <c r="D105" s="17">
        <v>160.1</v>
      </c>
      <c r="E105" s="17">
        <v>169.8</v>
      </c>
      <c r="F105" s="17">
        <v>6.6</v>
      </c>
      <c r="G105" s="17">
        <v>336.5</v>
      </c>
      <c r="H105" s="17">
        <v>42.6</v>
      </c>
      <c r="I105" s="17">
        <v>428.9</v>
      </c>
      <c r="J105" s="17">
        <v>357.1</v>
      </c>
      <c r="K105" s="17">
        <v>786</v>
      </c>
      <c r="L105" s="17"/>
    </row>
    <row r="106" spans="1:12">
      <c r="A106" s="17">
        <v>2017</v>
      </c>
      <c r="B106" s="17"/>
      <c r="C106" s="17">
        <v>49.5</v>
      </c>
      <c r="D106" s="17">
        <v>184.1</v>
      </c>
      <c r="E106" s="17">
        <v>214.2</v>
      </c>
      <c r="F106" s="17">
        <v>5.8</v>
      </c>
      <c r="G106" s="17">
        <v>404.1</v>
      </c>
      <c r="H106" s="17">
        <v>47.8</v>
      </c>
      <c r="I106" s="17">
        <v>501.5</v>
      </c>
      <c r="J106" s="17">
        <v>357.6</v>
      </c>
      <c r="K106" s="17">
        <v>859.2</v>
      </c>
      <c r="L106" s="17"/>
    </row>
    <row r="107" spans="1:12">
      <c r="A107" s="17">
        <v>2018</v>
      </c>
      <c r="B107" s="17"/>
      <c r="C107" s="17">
        <v>55.7</v>
      </c>
      <c r="D107" s="17">
        <v>209.4</v>
      </c>
      <c r="E107" s="17">
        <v>240.6</v>
      </c>
      <c r="F107" s="17">
        <v>8.1</v>
      </c>
      <c r="G107" s="17">
        <v>458</v>
      </c>
      <c r="H107" s="17">
        <v>66.8</v>
      </c>
      <c r="I107" s="17">
        <v>580.6</v>
      </c>
      <c r="J107" s="17">
        <v>381.3</v>
      </c>
      <c r="K107" s="17">
        <v>961.9</v>
      </c>
      <c r="L107" s="17"/>
    </row>
    <row r="108" spans="1:12">
      <c r="A108" s="17">
        <v>2019</v>
      </c>
      <c r="B108" s="17"/>
      <c r="C108" s="17">
        <v>54.4</v>
      </c>
      <c r="D108" s="17">
        <v>221.1</v>
      </c>
      <c r="E108" s="17">
        <v>204.2</v>
      </c>
      <c r="F108" s="17">
        <v>8.6</v>
      </c>
      <c r="G108" s="17">
        <v>433.9</v>
      </c>
      <c r="H108" s="17">
        <v>60.2</v>
      </c>
      <c r="I108" s="17">
        <v>548.5</v>
      </c>
      <c r="J108" s="17">
        <v>368.7</v>
      </c>
      <c r="K108" s="17">
        <v>917.3</v>
      </c>
      <c r="L108" s="17"/>
    </row>
    <row r="109" spans="1:12">
      <c r="A109" s="17">
        <v>2020</v>
      </c>
      <c r="B109" s="17"/>
      <c r="C109" s="17">
        <v>50.3</v>
      </c>
      <c r="D109" s="17">
        <v>177.1</v>
      </c>
      <c r="E109" s="17">
        <v>159.69999999999999</v>
      </c>
      <c r="F109" s="17">
        <v>6.1</v>
      </c>
      <c r="G109" s="17">
        <v>342.8</v>
      </c>
      <c r="H109" s="17">
        <v>41.3</v>
      </c>
      <c r="I109" s="17">
        <v>434.4</v>
      </c>
      <c r="J109" s="17">
        <v>421.4</v>
      </c>
      <c r="K109" s="17">
        <v>855.8</v>
      </c>
      <c r="L109" s="17" t="s">
        <v>257</v>
      </c>
    </row>
    <row r="110" spans="1:12">
      <c r="A110" s="22">
        <v>2021</v>
      </c>
      <c r="B110" s="22"/>
      <c r="C110" s="22">
        <v>52.3</v>
      </c>
      <c r="D110" s="22">
        <v>193.8</v>
      </c>
      <c r="E110" s="22">
        <v>204.5</v>
      </c>
      <c r="F110" s="22">
        <v>8</v>
      </c>
      <c r="G110" s="22">
        <v>406.3</v>
      </c>
      <c r="H110" s="22">
        <v>49.8</v>
      </c>
      <c r="I110" s="22">
        <v>508.3</v>
      </c>
      <c r="J110" s="22">
        <v>418.7</v>
      </c>
      <c r="K110" s="22">
        <v>927.1</v>
      </c>
      <c r="L110" s="24"/>
    </row>
  </sheetData>
  <mergeCells count="10">
    <mergeCell ref="B5:L5"/>
    <mergeCell ref="B58:L58"/>
    <mergeCell ref="A2:A5"/>
    <mergeCell ref="B2:I2"/>
    <mergeCell ref="J2:J4"/>
    <mergeCell ref="K2:L4"/>
    <mergeCell ref="B3:B4"/>
    <mergeCell ref="C3:C4"/>
    <mergeCell ref="D3:G3"/>
    <mergeCell ref="I3:I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E71D4-DE6E-45C0-A617-0A5B6670B35D}">
  <dimension ref="A1:K110"/>
  <sheetViews>
    <sheetView workbookViewId="0">
      <selection sqref="A1:L110"/>
    </sheetView>
  </sheetViews>
  <sheetFormatPr defaultRowHeight="15"/>
  <sheetData>
    <row r="1" spans="1:11" ht="21">
      <c r="A1" s="27" t="s">
        <v>282</v>
      </c>
    </row>
    <row r="2" spans="1:11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14"/>
      <c r="J2" s="115" t="s">
        <v>245</v>
      </c>
      <c r="K2" s="115" t="s">
        <v>246</v>
      </c>
    </row>
    <row r="3" spans="1:11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47" t="s">
        <v>250</v>
      </c>
      <c r="I3" s="115" t="s">
        <v>251</v>
      </c>
      <c r="J3" s="104"/>
      <c r="K3" s="104"/>
    </row>
    <row r="4" spans="1:11" ht="15" customHeight="1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47" t="s">
        <v>254</v>
      </c>
      <c r="I4" s="105"/>
      <c r="J4" s="105"/>
      <c r="K4" s="105"/>
    </row>
    <row r="5" spans="1:11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2"/>
    </row>
    <row r="6" spans="1:11">
      <c r="A6" s="16">
        <v>1970</v>
      </c>
      <c r="B6" s="16">
        <v>2.4700000000000002</v>
      </c>
      <c r="C6" s="16">
        <v>1.51</v>
      </c>
      <c r="D6" s="16">
        <v>1.4</v>
      </c>
      <c r="E6" s="16">
        <v>2.89</v>
      </c>
      <c r="F6" s="16">
        <v>1.61</v>
      </c>
      <c r="G6" s="16">
        <v>1.44</v>
      </c>
      <c r="H6" s="16">
        <v>0.82</v>
      </c>
      <c r="I6" s="16">
        <v>1.47</v>
      </c>
      <c r="J6" s="16">
        <v>9.2899999999999991</v>
      </c>
      <c r="K6" s="16">
        <v>2.2999999999999998</v>
      </c>
    </row>
    <row r="7" spans="1:11">
      <c r="A7" s="17">
        <v>1971</v>
      </c>
      <c r="B7" s="17">
        <v>2.4</v>
      </c>
      <c r="C7" s="17">
        <v>1.52</v>
      </c>
      <c r="D7" s="17">
        <v>1.48</v>
      </c>
      <c r="E7" s="17">
        <v>3.11</v>
      </c>
      <c r="F7" s="17">
        <v>1.67</v>
      </c>
      <c r="G7" s="17">
        <v>1.52</v>
      </c>
      <c r="H7" s="17">
        <v>0.86</v>
      </c>
      <c r="I7" s="17">
        <v>1.51</v>
      </c>
      <c r="J7" s="17">
        <v>9.31</v>
      </c>
      <c r="K7" s="17">
        <v>2.34</v>
      </c>
    </row>
    <row r="8" spans="1:11">
      <c r="A8" s="17">
        <v>1972</v>
      </c>
      <c r="B8" s="17">
        <v>2.2799999999999998</v>
      </c>
      <c r="C8" s="17">
        <v>1.55</v>
      </c>
      <c r="D8" s="17">
        <v>1.49</v>
      </c>
      <c r="E8" s="17">
        <v>3.28</v>
      </c>
      <c r="F8" s="17">
        <v>1.67</v>
      </c>
      <c r="G8" s="17">
        <v>1.54</v>
      </c>
      <c r="H8" s="17">
        <v>0.87</v>
      </c>
      <c r="I8" s="17">
        <v>1.54</v>
      </c>
      <c r="J8" s="17">
        <v>10.28</v>
      </c>
      <c r="K8" s="17">
        <v>2.4900000000000002</v>
      </c>
    </row>
    <row r="9" spans="1:11">
      <c r="A9" s="17">
        <v>1973</v>
      </c>
      <c r="B9" s="17">
        <v>2.44</v>
      </c>
      <c r="C9" s="17">
        <v>1.56</v>
      </c>
      <c r="D9" s="17">
        <v>1.71</v>
      </c>
      <c r="E9" s="17">
        <v>5.25</v>
      </c>
      <c r="F9" s="17">
        <v>1.94</v>
      </c>
      <c r="G9" s="17">
        <v>1.82</v>
      </c>
      <c r="H9" s="17">
        <v>1</v>
      </c>
      <c r="I9" s="17">
        <v>1.72</v>
      </c>
      <c r="J9" s="17">
        <v>9.5299999999999994</v>
      </c>
      <c r="K9" s="17">
        <v>2.73</v>
      </c>
    </row>
    <row r="10" spans="1:11">
      <c r="A10" s="17">
        <v>1974</v>
      </c>
      <c r="B10" s="17">
        <v>2.54</v>
      </c>
      <c r="C10" s="17">
        <v>1.57</v>
      </c>
      <c r="D10" s="17">
        <v>2.63</v>
      </c>
      <c r="E10" s="17">
        <v>5.49</v>
      </c>
      <c r="F10" s="17">
        <v>2.97</v>
      </c>
      <c r="G10" s="17">
        <v>2.7</v>
      </c>
      <c r="H10" s="17">
        <v>1.54</v>
      </c>
      <c r="I10" s="17">
        <v>2.37</v>
      </c>
      <c r="J10" s="17">
        <v>9.83</v>
      </c>
      <c r="K10" s="17">
        <v>3.44</v>
      </c>
    </row>
    <row r="11" spans="1:11">
      <c r="A11" s="17">
        <v>1975</v>
      </c>
      <c r="B11" s="17">
        <v>2.87</v>
      </c>
      <c r="C11" s="17">
        <v>1.62</v>
      </c>
      <c r="D11" s="17">
        <v>2.8</v>
      </c>
      <c r="E11" s="17">
        <v>6.07</v>
      </c>
      <c r="F11" s="17">
        <v>3.23</v>
      </c>
      <c r="G11" s="17">
        <v>2.88</v>
      </c>
      <c r="H11" s="17">
        <v>1.62</v>
      </c>
      <c r="I11" s="17">
        <v>2.23</v>
      </c>
      <c r="J11" s="17">
        <v>10.16</v>
      </c>
      <c r="K11" s="17">
        <v>3.23</v>
      </c>
    </row>
    <row r="12" spans="1:11">
      <c r="A12" s="17">
        <v>1976</v>
      </c>
      <c r="B12" s="17">
        <v>2.78</v>
      </c>
      <c r="C12" s="17">
        <v>1.65</v>
      </c>
      <c r="D12" s="17">
        <v>3.11</v>
      </c>
      <c r="E12" s="17">
        <v>6.35</v>
      </c>
      <c r="F12" s="17">
        <v>3.53</v>
      </c>
      <c r="G12" s="17">
        <v>3.18</v>
      </c>
      <c r="H12" s="17">
        <v>1.74</v>
      </c>
      <c r="I12" s="17">
        <v>2.44</v>
      </c>
      <c r="J12" s="17">
        <v>10.89</v>
      </c>
      <c r="K12" s="17">
        <v>3.49</v>
      </c>
    </row>
    <row r="13" spans="1:11">
      <c r="A13" s="17">
        <v>1977</v>
      </c>
      <c r="B13" s="17">
        <v>2.86</v>
      </c>
      <c r="C13" s="17">
        <v>1.7</v>
      </c>
      <c r="D13" s="17">
        <v>3.34</v>
      </c>
      <c r="E13" s="17">
        <v>7.08</v>
      </c>
      <c r="F13" s="17">
        <v>3.8</v>
      </c>
      <c r="G13" s="17">
        <v>3.39</v>
      </c>
      <c r="H13" s="17">
        <v>1.96</v>
      </c>
      <c r="I13" s="17">
        <v>2.61</v>
      </c>
      <c r="J13" s="17">
        <v>12.25</v>
      </c>
      <c r="K13" s="17">
        <v>3.81</v>
      </c>
    </row>
    <row r="14" spans="1:11">
      <c r="A14" s="17">
        <v>1978</v>
      </c>
      <c r="B14" s="17"/>
      <c r="C14" s="17">
        <v>1.76</v>
      </c>
      <c r="D14" s="17">
        <v>3.84</v>
      </c>
      <c r="E14" s="17">
        <v>7.04</v>
      </c>
      <c r="F14" s="17">
        <v>4.38</v>
      </c>
      <c r="G14" s="17">
        <v>3.9</v>
      </c>
      <c r="H14" s="17">
        <v>2.08</v>
      </c>
      <c r="I14" s="17">
        <v>2.96</v>
      </c>
      <c r="J14" s="17">
        <v>13.12</v>
      </c>
      <c r="K14" s="17">
        <v>4.1399999999999997</v>
      </c>
    </row>
    <row r="15" spans="1:11">
      <c r="A15" s="17">
        <v>1979</v>
      </c>
      <c r="B15" s="17"/>
      <c r="C15" s="17">
        <v>1.71</v>
      </c>
      <c r="D15" s="17">
        <v>4.92</v>
      </c>
      <c r="E15" s="17">
        <v>9.36</v>
      </c>
      <c r="F15" s="17">
        <v>5.39</v>
      </c>
      <c r="G15" s="17">
        <v>5.23</v>
      </c>
      <c r="H15" s="17">
        <v>2.98</v>
      </c>
      <c r="I15" s="17">
        <v>3.71</v>
      </c>
      <c r="J15" s="17">
        <v>13.51</v>
      </c>
      <c r="K15" s="17">
        <v>5.34</v>
      </c>
    </row>
    <row r="16" spans="1:11">
      <c r="A16" s="17">
        <v>1980</v>
      </c>
      <c r="B16" s="17"/>
      <c r="C16" s="17">
        <v>1.73</v>
      </c>
      <c r="D16" s="17">
        <v>7.05</v>
      </c>
      <c r="E16" s="17">
        <v>12.23</v>
      </c>
      <c r="F16" s="17"/>
      <c r="G16" s="17">
        <v>7.16</v>
      </c>
      <c r="H16" s="17">
        <v>4.1500000000000004</v>
      </c>
      <c r="I16" s="17">
        <v>4.2699999999999996</v>
      </c>
      <c r="J16" s="17">
        <v>16.18</v>
      </c>
      <c r="K16" s="17">
        <v>6.61</v>
      </c>
    </row>
    <row r="17" spans="1:11">
      <c r="A17" s="17">
        <v>1981</v>
      </c>
      <c r="B17" s="17">
        <v>9.6199999999999992</v>
      </c>
      <c r="C17" s="17">
        <v>1.95</v>
      </c>
      <c r="D17" s="17">
        <v>8.51</v>
      </c>
      <c r="E17" s="17">
        <v>12.98</v>
      </c>
      <c r="F17" s="17"/>
      <c r="G17" s="17">
        <v>8.59</v>
      </c>
      <c r="H17" s="17">
        <v>5.0999999999999996</v>
      </c>
      <c r="I17" s="17">
        <v>5.0999999999999996</v>
      </c>
      <c r="J17" s="17">
        <v>17.649999999999999</v>
      </c>
      <c r="K17" s="17">
        <v>7.83</v>
      </c>
    </row>
    <row r="18" spans="1:11">
      <c r="A18" s="17">
        <v>1982</v>
      </c>
      <c r="B18" s="17">
        <v>10.15</v>
      </c>
      <c r="C18" s="17">
        <v>1.8</v>
      </c>
      <c r="D18" s="17">
        <v>8.4600000000000009</v>
      </c>
      <c r="E18" s="17">
        <v>13.97</v>
      </c>
      <c r="F18" s="17"/>
      <c r="G18" s="17">
        <v>8.61</v>
      </c>
      <c r="H18" s="17">
        <v>4.95</v>
      </c>
      <c r="I18" s="17">
        <v>4.8600000000000003</v>
      </c>
      <c r="J18" s="17">
        <v>21.01</v>
      </c>
      <c r="K18" s="17">
        <v>8.1300000000000008</v>
      </c>
    </row>
    <row r="19" spans="1:11">
      <c r="A19" s="17">
        <v>1983</v>
      </c>
      <c r="B19" s="17">
        <v>7.9</v>
      </c>
      <c r="C19" s="17">
        <v>2.33</v>
      </c>
      <c r="D19" s="17">
        <v>7.84</v>
      </c>
      <c r="E19" s="17">
        <v>14.54</v>
      </c>
      <c r="F19" s="17">
        <v>8.01</v>
      </c>
      <c r="G19" s="17">
        <v>8.1</v>
      </c>
      <c r="H19" s="17">
        <v>4.79</v>
      </c>
      <c r="I19" s="17">
        <v>4.8899999999999997</v>
      </c>
      <c r="J19" s="17">
        <v>24.04</v>
      </c>
      <c r="K19" s="17">
        <v>8.81</v>
      </c>
    </row>
    <row r="20" spans="1:11">
      <c r="A20" s="17">
        <v>1984</v>
      </c>
      <c r="B20" s="17">
        <v>7.93</v>
      </c>
      <c r="C20" s="17">
        <v>2.48</v>
      </c>
      <c r="D20" s="17">
        <v>7.71</v>
      </c>
      <c r="E20" s="17">
        <v>14.33</v>
      </c>
      <c r="F20" s="17">
        <v>7.92</v>
      </c>
      <c r="G20" s="17">
        <v>8.01</v>
      </c>
      <c r="H20" s="17">
        <v>4.88</v>
      </c>
      <c r="I20" s="17">
        <v>5.01</v>
      </c>
      <c r="J20" s="17">
        <v>24.78</v>
      </c>
      <c r="K20" s="17">
        <v>8.8699999999999992</v>
      </c>
    </row>
    <row r="21" spans="1:11">
      <c r="A21" s="17">
        <v>1985</v>
      </c>
      <c r="B21" s="17">
        <v>7.75</v>
      </c>
      <c r="C21" s="17">
        <v>2.79</v>
      </c>
      <c r="D21" s="17">
        <v>7.81</v>
      </c>
      <c r="E21" s="17">
        <v>13.97</v>
      </c>
      <c r="F21" s="17">
        <v>10.64</v>
      </c>
      <c r="G21" s="17">
        <v>8.19</v>
      </c>
      <c r="H21" s="17">
        <v>4.6900000000000004</v>
      </c>
      <c r="I21" s="17">
        <v>4.99</v>
      </c>
      <c r="J21" s="17">
        <v>25.96</v>
      </c>
      <c r="K21" s="17">
        <v>9.11</v>
      </c>
    </row>
    <row r="22" spans="1:11">
      <c r="A22" s="17">
        <v>1986</v>
      </c>
      <c r="B22" s="17">
        <v>7.99</v>
      </c>
      <c r="C22" s="17">
        <v>3.22</v>
      </c>
      <c r="D22" s="17">
        <v>6.84</v>
      </c>
      <c r="E22" s="17">
        <v>13.14</v>
      </c>
      <c r="F22" s="17">
        <v>4.75</v>
      </c>
      <c r="G22" s="17">
        <v>7.21</v>
      </c>
      <c r="H22" s="17">
        <v>3.76</v>
      </c>
      <c r="I22" s="17">
        <v>4.8899999999999997</v>
      </c>
      <c r="J22" s="17">
        <v>26.48</v>
      </c>
      <c r="K22" s="17">
        <v>9.36</v>
      </c>
    </row>
    <row r="23" spans="1:11">
      <c r="A23" s="17">
        <v>1987</v>
      </c>
      <c r="B23" s="17"/>
      <c r="C23" s="17">
        <v>3.18</v>
      </c>
      <c r="D23" s="17">
        <v>6.24</v>
      </c>
      <c r="E23" s="17">
        <v>13.02</v>
      </c>
      <c r="F23" s="17">
        <v>4.47</v>
      </c>
      <c r="G23" s="17">
        <v>6.56</v>
      </c>
      <c r="H23" s="17">
        <v>3.58</v>
      </c>
      <c r="I23" s="17">
        <v>4.51</v>
      </c>
      <c r="J23" s="17">
        <v>28.75</v>
      </c>
      <c r="K23" s="17">
        <v>9.3000000000000007</v>
      </c>
    </row>
    <row r="24" spans="1:11">
      <c r="A24" s="17">
        <v>1988</v>
      </c>
      <c r="B24" s="17"/>
      <c r="C24" s="17">
        <v>3.45</v>
      </c>
      <c r="D24" s="17">
        <v>6.27</v>
      </c>
      <c r="E24" s="17">
        <v>12.85</v>
      </c>
      <c r="F24" s="17">
        <v>4.84</v>
      </c>
      <c r="G24" s="17">
        <v>6.64</v>
      </c>
      <c r="H24" s="17">
        <v>3.62</v>
      </c>
      <c r="I24" s="17">
        <v>4.59</v>
      </c>
      <c r="J24" s="17">
        <v>28.39</v>
      </c>
      <c r="K24" s="17">
        <v>9.52</v>
      </c>
    </row>
    <row r="25" spans="1:11">
      <c r="A25" s="17">
        <v>1989</v>
      </c>
      <c r="B25" s="17"/>
      <c r="C25" s="17">
        <v>3.65</v>
      </c>
      <c r="D25" s="17">
        <v>6.95</v>
      </c>
      <c r="E25" s="17">
        <v>15.85</v>
      </c>
      <c r="F25" s="17">
        <v>5.13</v>
      </c>
      <c r="G25" s="17">
        <v>7.43</v>
      </c>
      <c r="H25" s="17">
        <v>3.99</v>
      </c>
      <c r="I25" s="17">
        <v>5.16</v>
      </c>
      <c r="J25" s="17">
        <v>28.72</v>
      </c>
      <c r="K25" s="17">
        <v>9.66</v>
      </c>
    </row>
    <row r="26" spans="1:11">
      <c r="A26" s="17">
        <v>1990</v>
      </c>
      <c r="B26" s="17">
        <v>7.96</v>
      </c>
      <c r="C26" s="17">
        <v>4.01</v>
      </c>
      <c r="D26" s="17">
        <v>7.94</v>
      </c>
      <c r="E26" s="17">
        <v>16.66</v>
      </c>
      <c r="F26" s="17">
        <v>7.09</v>
      </c>
      <c r="G26" s="17">
        <v>8.6199999999999992</v>
      </c>
      <c r="H26" s="17">
        <v>4.75</v>
      </c>
      <c r="I26" s="17">
        <v>6.05</v>
      </c>
      <c r="J26" s="17">
        <v>29.64</v>
      </c>
      <c r="K26" s="17">
        <v>10.35</v>
      </c>
    </row>
    <row r="27" spans="1:11">
      <c r="A27" s="17">
        <v>1991</v>
      </c>
      <c r="B27" s="17">
        <v>10.99</v>
      </c>
      <c r="C27" s="17">
        <v>4.17</v>
      </c>
      <c r="D27" s="17">
        <v>7.57</v>
      </c>
      <c r="E27" s="17">
        <v>17.04</v>
      </c>
      <c r="F27" s="17">
        <v>5.55</v>
      </c>
      <c r="G27" s="17">
        <v>8.33</v>
      </c>
      <c r="H27" s="17">
        <v>4.55</v>
      </c>
      <c r="I27" s="17">
        <v>6.19</v>
      </c>
      <c r="J27" s="17">
        <v>31.28</v>
      </c>
      <c r="K27" s="17">
        <v>10.58</v>
      </c>
    </row>
    <row r="28" spans="1:11">
      <c r="A28" s="17">
        <v>1992</v>
      </c>
      <c r="B28" s="17">
        <v>7.92</v>
      </c>
      <c r="C28" s="17">
        <v>3.78</v>
      </c>
      <c r="D28" s="17">
        <v>6.78</v>
      </c>
      <c r="E28" s="17">
        <v>15.84</v>
      </c>
      <c r="F28" s="17">
        <v>4.9800000000000004</v>
      </c>
      <c r="G28" s="17">
        <v>7.42</v>
      </c>
      <c r="H28" s="17">
        <v>4.16</v>
      </c>
      <c r="I28" s="17">
        <v>5.5</v>
      </c>
      <c r="J28" s="17">
        <v>31.73</v>
      </c>
      <c r="K28" s="17">
        <v>9.86</v>
      </c>
    </row>
    <row r="29" spans="1:11">
      <c r="A29" s="17">
        <v>1993</v>
      </c>
      <c r="B29" s="17">
        <v>7.96</v>
      </c>
      <c r="C29" s="17">
        <v>3.99</v>
      </c>
      <c r="D29" s="17">
        <v>6.93</v>
      </c>
      <c r="E29" s="17">
        <v>15.66</v>
      </c>
      <c r="F29" s="17">
        <v>5.45</v>
      </c>
      <c r="G29" s="17">
        <v>7.3</v>
      </c>
      <c r="H29" s="17">
        <v>4.0599999999999996</v>
      </c>
      <c r="I29" s="17">
        <v>5.6</v>
      </c>
      <c r="J29" s="17">
        <v>32.67</v>
      </c>
      <c r="K29" s="17">
        <v>10.119999999999999</v>
      </c>
    </row>
    <row r="30" spans="1:11">
      <c r="A30" s="17">
        <v>1994</v>
      </c>
      <c r="B30" s="17">
        <v>2.95</v>
      </c>
      <c r="C30" s="17">
        <v>3.59</v>
      </c>
      <c r="D30" s="17">
        <v>6.24</v>
      </c>
      <c r="E30" s="17">
        <v>14.61</v>
      </c>
      <c r="F30" s="17">
        <v>4.76</v>
      </c>
      <c r="G30" s="17">
        <v>6.51</v>
      </c>
      <c r="H30" s="17">
        <v>3.94</v>
      </c>
      <c r="I30" s="17">
        <v>4.7699999999999996</v>
      </c>
      <c r="J30" s="17">
        <v>33.17</v>
      </c>
      <c r="K30" s="17">
        <v>9.52</v>
      </c>
    </row>
    <row r="31" spans="1:11">
      <c r="A31" s="17">
        <v>1995</v>
      </c>
      <c r="B31" s="17">
        <v>2.04</v>
      </c>
      <c r="C31" s="17">
        <v>3.61</v>
      </c>
      <c r="D31" s="17">
        <v>6.02</v>
      </c>
      <c r="E31" s="17">
        <v>14.02</v>
      </c>
      <c r="F31" s="17">
        <v>4.8099999999999996</v>
      </c>
      <c r="G31" s="17">
        <v>6.28</v>
      </c>
      <c r="H31" s="17">
        <v>3.86</v>
      </c>
      <c r="I31" s="17">
        <v>4.67</v>
      </c>
      <c r="J31" s="17">
        <v>32.93</v>
      </c>
      <c r="K31" s="17">
        <v>9.36</v>
      </c>
    </row>
    <row r="32" spans="1:11">
      <c r="A32" s="17">
        <v>1996</v>
      </c>
      <c r="B32" s="17">
        <v>2.0499999999999998</v>
      </c>
      <c r="C32" s="17">
        <v>3.46</v>
      </c>
      <c r="D32" s="17">
        <v>6.56</v>
      </c>
      <c r="E32" s="17">
        <v>14.27</v>
      </c>
      <c r="F32" s="17">
        <v>5.0199999999999996</v>
      </c>
      <c r="G32" s="17">
        <v>6.89</v>
      </c>
      <c r="H32" s="17">
        <v>4.43</v>
      </c>
      <c r="I32" s="17">
        <v>4.8099999999999996</v>
      </c>
      <c r="J32" s="17">
        <v>33.299999999999997</v>
      </c>
      <c r="K32" s="17">
        <v>9.65</v>
      </c>
    </row>
    <row r="33" spans="1:11">
      <c r="A33" s="17">
        <v>1997</v>
      </c>
      <c r="B33" s="17">
        <v>2.1800000000000002</v>
      </c>
      <c r="C33" s="17">
        <v>3.77</v>
      </c>
      <c r="D33" s="17">
        <v>7.02</v>
      </c>
      <c r="E33" s="17">
        <v>15.17</v>
      </c>
      <c r="F33" s="17">
        <v>4.67</v>
      </c>
      <c r="G33" s="17">
        <v>7.25</v>
      </c>
      <c r="H33" s="17">
        <v>4.41</v>
      </c>
      <c r="I33" s="17">
        <v>5.13</v>
      </c>
      <c r="J33" s="17">
        <v>33.53</v>
      </c>
      <c r="K33" s="17">
        <v>10.1</v>
      </c>
    </row>
    <row r="34" spans="1:11">
      <c r="A34" s="17">
        <v>1998</v>
      </c>
      <c r="B34" s="17">
        <v>2.06</v>
      </c>
      <c r="C34" s="17">
        <v>3.67</v>
      </c>
      <c r="D34" s="17">
        <v>6.15</v>
      </c>
      <c r="E34" s="17">
        <v>14.17</v>
      </c>
      <c r="F34" s="17">
        <v>6.26</v>
      </c>
      <c r="G34" s="17">
        <v>6.35</v>
      </c>
      <c r="H34" s="17">
        <v>3.82</v>
      </c>
      <c r="I34" s="17">
        <v>4.6100000000000003</v>
      </c>
      <c r="J34" s="17">
        <v>33.700000000000003</v>
      </c>
      <c r="K34" s="17">
        <v>9.91</v>
      </c>
    </row>
    <row r="35" spans="1:11">
      <c r="A35" s="17">
        <v>1999</v>
      </c>
      <c r="B35" s="17">
        <v>2.13</v>
      </c>
      <c r="C35" s="17">
        <v>3.64</v>
      </c>
      <c r="D35" s="17">
        <v>6.97</v>
      </c>
      <c r="E35" s="17">
        <v>14.34</v>
      </c>
      <c r="F35" s="17">
        <v>6.21</v>
      </c>
      <c r="G35" s="17">
        <v>7.29</v>
      </c>
      <c r="H35" s="17">
        <v>3.92</v>
      </c>
      <c r="I35" s="17">
        <v>5.03</v>
      </c>
      <c r="J35" s="17">
        <v>32.700000000000003</v>
      </c>
      <c r="K35" s="17">
        <v>9.65</v>
      </c>
    </row>
    <row r="36" spans="1:11">
      <c r="A36" s="17">
        <v>2000</v>
      </c>
      <c r="B36" s="17">
        <v>1.89</v>
      </c>
      <c r="C36" s="17">
        <v>3.49</v>
      </c>
      <c r="D36" s="17">
        <v>9.65</v>
      </c>
      <c r="E36" s="17">
        <v>17.36</v>
      </c>
      <c r="F36" s="17">
        <v>9.1999999999999993</v>
      </c>
      <c r="G36" s="17">
        <v>10</v>
      </c>
      <c r="H36" s="17">
        <v>5.88</v>
      </c>
      <c r="I36" s="17">
        <v>5.91</v>
      </c>
      <c r="J36" s="17">
        <v>33.57</v>
      </c>
      <c r="K36" s="17">
        <v>10.92</v>
      </c>
    </row>
    <row r="37" spans="1:11">
      <c r="A37" s="17">
        <v>2001</v>
      </c>
      <c r="B37" s="17">
        <v>1.95</v>
      </c>
      <c r="C37" s="17">
        <v>4.1900000000000004</v>
      </c>
      <c r="D37" s="17">
        <v>9.94</v>
      </c>
      <c r="E37" s="17">
        <v>19.07</v>
      </c>
      <c r="F37" s="17">
        <v>8.4</v>
      </c>
      <c r="G37" s="17">
        <v>10.37</v>
      </c>
      <c r="H37" s="17">
        <v>5.62</v>
      </c>
      <c r="I37" s="17">
        <v>6.49</v>
      </c>
      <c r="J37" s="17">
        <v>35.51</v>
      </c>
      <c r="K37" s="17">
        <v>11.61</v>
      </c>
    </row>
    <row r="38" spans="1:11">
      <c r="A38" s="17">
        <v>2002</v>
      </c>
      <c r="B38" s="17">
        <v>1.99</v>
      </c>
      <c r="C38" s="17">
        <v>4.3899999999999997</v>
      </c>
      <c r="D38" s="17">
        <v>7.85</v>
      </c>
      <c r="E38" s="17">
        <v>16.62</v>
      </c>
      <c r="F38" s="17">
        <v>8.57</v>
      </c>
      <c r="G38" s="17">
        <v>8.36</v>
      </c>
      <c r="H38" s="17">
        <v>5.09</v>
      </c>
      <c r="I38" s="17">
        <v>5.68</v>
      </c>
      <c r="J38" s="17">
        <v>35.31</v>
      </c>
      <c r="K38" s="17">
        <v>11.42</v>
      </c>
    </row>
    <row r="39" spans="1:11">
      <c r="A39" s="17">
        <v>2003</v>
      </c>
      <c r="B39" s="17">
        <v>2.13</v>
      </c>
      <c r="C39" s="17">
        <v>4.37</v>
      </c>
      <c r="D39" s="17">
        <v>8.9700000000000006</v>
      </c>
      <c r="E39" s="17">
        <v>18.68</v>
      </c>
      <c r="F39" s="17">
        <v>8.48</v>
      </c>
      <c r="G39" s="17">
        <v>9.57</v>
      </c>
      <c r="H39" s="17">
        <v>6.11</v>
      </c>
      <c r="I39" s="17">
        <v>6.07</v>
      </c>
      <c r="J39" s="17">
        <v>35.11</v>
      </c>
      <c r="K39" s="17">
        <v>11.7</v>
      </c>
    </row>
    <row r="40" spans="1:11">
      <c r="A40" s="17">
        <v>2004</v>
      </c>
      <c r="B40" s="17">
        <v>1.99</v>
      </c>
      <c r="C40" s="17">
        <v>4.8600000000000003</v>
      </c>
      <c r="D40" s="17">
        <v>11</v>
      </c>
      <c r="E40" s="17">
        <v>20.03</v>
      </c>
      <c r="F40" s="17">
        <v>10.82</v>
      </c>
      <c r="G40" s="17">
        <v>11.31</v>
      </c>
      <c r="H40" s="17">
        <v>6.95</v>
      </c>
      <c r="I40" s="17">
        <v>7.04</v>
      </c>
      <c r="J40" s="17">
        <v>36.450000000000003</v>
      </c>
      <c r="K40" s="17">
        <v>12.56</v>
      </c>
    </row>
    <row r="41" spans="1:11">
      <c r="A41" s="17">
        <v>2005</v>
      </c>
      <c r="B41" s="17">
        <v>1.99</v>
      </c>
      <c r="C41" s="17">
        <v>5.71</v>
      </c>
      <c r="D41" s="17">
        <v>14.88</v>
      </c>
      <c r="E41" s="17">
        <v>22.9</v>
      </c>
      <c r="F41" s="17">
        <v>12.83</v>
      </c>
      <c r="G41" s="17">
        <v>15.32</v>
      </c>
      <c r="H41" s="17">
        <v>9.1999999999999993</v>
      </c>
      <c r="I41" s="17">
        <v>9.02</v>
      </c>
      <c r="J41" s="17">
        <v>38.97</v>
      </c>
      <c r="K41" s="17">
        <v>14.82</v>
      </c>
    </row>
    <row r="42" spans="1:11">
      <c r="A42" s="17">
        <v>2006</v>
      </c>
      <c r="B42" s="17">
        <v>2.11</v>
      </c>
      <c r="C42" s="17">
        <v>6.81</v>
      </c>
      <c r="D42" s="17">
        <v>17.329999999999998</v>
      </c>
      <c r="E42" s="17">
        <v>25.1</v>
      </c>
      <c r="F42" s="17">
        <v>20.63</v>
      </c>
      <c r="G42" s="17">
        <v>18.03</v>
      </c>
      <c r="H42" s="17">
        <v>10.6</v>
      </c>
      <c r="I42" s="17">
        <v>10.99</v>
      </c>
      <c r="J42" s="17">
        <v>43.46</v>
      </c>
      <c r="K42" s="17">
        <v>16.53</v>
      </c>
    </row>
    <row r="43" spans="1:11">
      <c r="A43" s="17">
        <v>2007</v>
      </c>
      <c r="B43" s="17">
        <v>2.2999999999999998</v>
      </c>
      <c r="C43" s="17">
        <v>8.6300000000000008</v>
      </c>
      <c r="D43" s="17">
        <v>18.28</v>
      </c>
      <c r="E43" s="17">
        <v>28.11</v>
      </c>
      <c r="F43" s="17">
        <v>22.62</v>
      </c>
      <c r="G43" s="17">
        <v>19.100000000000001</v>
      </c>
      <c r="H43" s="17">
        <v>11.71</v>
      </c>
      <c r="I43" s="17">
        <v>11.83</v>
      </c>
      <c r="J43" s="17">
        <v>44.49</v>
      </c>
      <c r="K43" s="17">
        <v>18.02</v>
      </c>
    </row>
    <row r="44" spans="1:11">
      <c r="A44" s="17">
        <v>2008</v>
      </c>
      <c r="B44" s="17"/>
      <c r="C44" s="17">
        <v>8.67</v>
      </c>
      <c r="D44" s="17">
        <v>25.32</v>
      </c>
      <c r="E44" s="17">
        <v>34.4</v>
      </c>
      <c r="F44" s="17">
        <v>28.04</v>
      </c>
      <c r="G44" s="17">
        <v>26.34</v>
      </c>
      <c r="H44" s="17">
        <v>14.42</v>
      </c>
      <c r="I44" s="17">
        <v>13.78</v>
      </c>
      <c r="J44" s="17">
        <v>48.52</v>
      </c>
      <c r="K44" s="17">
        <v>20.420000000000002</v>
      </c>
    </row>
    <row r="45" spans="1:11">
      <c r="A45" s="17">
        <v>2009</v>
      </c>
      <c r="B45" s="17"/>
      <c r="C45" s="17">
        <v>10.18</v>
      </c>
      <c r="D45" s="17">
        <v>18.2</v>
      </c>
      <c r="E45" s="17">
        <v>31.02</v>
      </c>
      <c r="F45" s="17">
        <v>23.4</v>
      </c>
      <c r="G45" s="17">
        <v>19.2</v>
      </c>
      <c r="H45" s="17">
        <v>10.83</v>
      </c>
      <c r="I45" s="17">
        <v>13</v>
      </c>
      <c r="J45" s="17">
        <v>50.24</v>
      </c>
      <c r="K45" s="17">
        <v>20.14</v>
      </c>
    </row>
    <row r="46" spans="1:11">
      <c r="A46" s="17">
        <v>2010</v>
      </c>
      <c r="B46" s="17"/>
      <c r="C46" s="17">
        <v>8.85</v>
      </c>
      <c r="D46" s="17">
        <v>21.46</v>
      </c>
      <c r="E46" s="17">
        <v>34.25</v>
      </c>
      <c r="F46" s="17">
        <v>25.1</v>
      </c>
      <c r="G46" s="17">
        <v>22.3</v>
      </c>
      <c r="H46" s="17">
        <v>12.78</v>
      </c>
      <c r="I46" s="17">
        <v>13.3</v>
      </c>
      <c r="J46" s="17">
        <v>47.65</v>
      </c>
      <c r="K46" s="17">
        <v>20.059999999999999</v>
      </c>
    </row>
    <row r="47" spans="1:11">
      <c r="A47" s="17">
        <v>2011</v>
      </c>
      <c r="B47" s="17"/>
      <c r="C47" s="17">
        <v>8.66</v>
      </c>
      <c r="D47" s="17">
        <v>26.58</v>
      </c>
      <c r="E47" s="17">
        <v>35.020000000000003</v>
      </c>
      <c r="F47" s="17">
        <v>30.13</v>
      </c>
      <c r="G47" s="17">
        <v>27.12</v>
      </c>
      <c r="H47" s="17">
        <v>15.36</v>
      </c>
      <c r="I47" s="17">
        <v>14.19</v>
      </c>
      <c r="J47" s="17">
        <v>51.63</v>
      </c>
      <c r="K47" s="17">
        <v>21.47</v>
      </c>
    </row>
    <row r="48" spans="1:11">
      <c r="A48" s="17">
        <v>2012</v>
      </c>
      <c r="B48" s="17"/>
      <c r="C48" s="17">
        <v>8.3699999999999992</v>
      </c>
      <c r="D48" s="17">
        <v>27.82</v>
      </c>
      <c r="E48" s="17">
        <v>32.31</v>
      </c>
      <c r="F48" s="17">
        <v>31.57</v>
      </c>
      <c r="G48" s="17">
        <v>28.11</v>
      </c>
      <c r="H48" s="17">
        <v>17.11</v>
      </c>
      <c r="I48" s="17">
        <v>13.96</v>
      </c>
      <c r="J48" s="17">
        <v>52.41</v>
      </c>
      <c r="K48" s="17">
        <v>21.39</v>
      </c>
    </row>
    <row r="49" spans="1:11">
      <c r="A49" s="17">
        <v>2013</v>
      </c>
      <c r="B49" s="17"/>
      <c r="C49" s="17">
        <v>8.84</v>
      </c>
      <c r="D49" s="17">
        <v>27.51</v>
      </c>
      <c r="E49" s="17">
        <v>32</v>
      </c>
      <c r="F49" s="17">
        <v>31.2</v>
      </c>
      <c r="G49" s="17">
        <v>27.75</v>
      </c>
      <c r="H49" s="17">
        <v>16.760000000000002</v>
      </c>
      <c r="I49" s="17">
        <v>14.15</v>
      </c>
      <c r="J49" s="17">
        <v>53.1</v>
      </c>
      <c r="K49" s="17">
        <v>22.2</v>
      </c>
    </row>
    <row r="50" spans="1:11">
      <c r="A50" s="17">
        <v>2014</v>
      </c>
      <c r="B50" s="17"/>
      <c r="C50" s="17">
        <v>9.1</v>
      </c>
      <c r="D50" s="17">
        <v>26.89</v>
      </c>
      <c r="E50" s="17">
        <v>37.29</v>
      </c>
      <c r="F50" s="17">
        <v>31.05</v>
      </c>
      <c r="G50" s="17">
        <v>27.48</v>
      </c>
      <c r="H50" s="17">
        <v>16.34</v>
      </c>
      <c r="I50" s="17">
        <v>14.42</v>
      </c>
      <c r="J50" s="17">
        <v>56.08</v>
      </c>
      <c r="K50" s="17">
        <v>23.27</v>
      </c>
    </row>
    <row r="51" spans="1:11">
      <c r="A51" s="17">
        <v>2015</v>
      </c>
      <c r="B51" s="17"/>
      <c r="C51" s="17">
        <v>9.6300000000000008</v>
      </c>
      <c r="D51" s="17">
        <v>18.87</v>
      </c>
      <c r="E51" s="17">
        <v>28.61</v>
      </c>
      <c r="F51" s="17">
        <v>16.010000000000002</v>
      </c>
      <c r="G51" s="17">
        <v>19.28</v>
      </c>
      <c r="H51" s="17">
        <v>11.26</v>
      </c>
      <c r="I51" s="17">
        <v>12.46</v>
      </c>
      <c r="J51" s="17">
        <v>58.11</v>
      </c>
      <c r="K51" s="17">
        <v>21.25</v>
      </c>
    </row>
    <row r="52" spans="1:11">
      <c r="A52" s="17">
        <v>2016</v>
      </c>
      <c r="B52" s="17"/>
      <c r="C52" s="17">
        <v>9.8000000000000007</v>
      </c>
      <c r="D52" s="17">
        <v>15.74</v>
      </c>
      <c r="E52" s="17">
        <v>27.41</v>
      </c>
      <c r="F52" s="17">
        <v>12.76</v>
      </c>
      <c r="G52" s="17">
        <v>16.25</v>
      </c>
      <c r="H52" s="17">
        <v>9.6199999999999992</v>
      </c>
      <c r="I52" s="17">
        <v>11.52</v>
      </c>
      <c r="J52" s="17">
        <v>59.51</v>
      </c>
      <c r="K52" s="17">
        <v>20.93</v>
      </c>
    </row>
    <row r="53" spans="1:11">
      <c r="A53" s="17">
        <v>2017</v>
      </c>
      <c r="B53" s="17"/>
      <c r="C53" s="17">
        <v>10.65</v>
      </c>
      <c r="D53" s="17">
        <v>17.95</v>
      </c>
      <c r="E53" s="17">
        <v>31.54</v>
      </c>
      <c r="F53" s="17">
        <v>15.96</v>
      </c>
      <c r="G53" s="17">
        <v>18.690000000000001</v>
      </c>
      <c r="H53" s="17">
        <v>10.76</v>
      </c>
      <c r="I53" s="17">
        <v>12.82</v>
      </c>
      <c r="J53" s="17">
        <v>62.34</v>
      </c>
      <c r="K53" s="17">
        <v>22.1</v>
      </c>
    </row>
    <row r="54" spans="1:11">
      <c r="A54" s="17">
        <v>2018</v>
      </c>
      <c r="B54" s="17"/>
      <c r="C54" s="17">
        <v>11.29</v>
      </c>
      <c r="D54" s="17">
        <v>20.93</v>
      </c>
      <c r="E54" s="17">
        <v>32.69</v>
      </c>
      <c r="F54" s="17">
        <v>23.06</v>
      </c>
      <c r="G54" s="17">
        <v>21.72</v>
      </c>
      <c r="H54" s="17">
        <v>11.9</v>
      </c>
      <c r="I54" s="17">
        <v>13.95</v>
      </c>
      <c r="J54" s="17">
        <v>64.3</v>
      </c>
      <c r="K54" s="17">
        <v>23.87</v>
      </c>
    </row>
    <row r="55" spans="1:11">
      <c r="A55" s="17">
        <v>2019</v>
      </c>
      <c r="B55" s="17"/>
      <c r="C55" s="17">
        <v>11.31</v>
      </c>
      <c r="D55" s="17">
        <v>20.16</v>
      </c>
      <c r="E55" s="17">
        <v>28.91</v>
      </c>
      <c r="F55" s="17">
        <v>21.53</v>
      </c>
      <c r="G55" s="17">
        <v>20.66</v>
      </c>
      <c r="H55" s="17">
        <v>11.46</v>
      </c>
      <c r="I55" s="17">
        <v>13.74</v>
      </c>
      <c r="J55" s="17">
        <v>67.17</v>
      </c>
      <c r="K55" s="17">
        <v>24.22</v>
      </c>
    </row>
    <row r="56" spans="1:11">
      <c r="A56" s="17">
        <v>2020</v>
      </c>
      <c r="B56" s="17"/>
      <c r="C56" s="17">
        <v>11.32</v>
      </c>
      <c r="D56" s="17">
        <v>16.559999999999999</v>
      </c>
      <c r="E56" s="17">
        <v>25.64</v>
      </c>
      <c r="F56" s="17">
        <v>13.99</v>
      </c>
      <c r="G56" s="17">
        <v>17.079999999999998</v>
      </c>
      <c r="H56" s="17">
        <v>9.4700000000000006</v>
      </c>
      <c r="I56" s="17">
        <v>12.58</v>
      </c>
      <c r="J56" s="17">
        <v>66.150000000000006</v>
      </c>
      <c r="K56" s="17">
        <v>22.62</v>
      </c>
    </row>
    <row r="57" spans="1:11">
      <c r="A57" s="18">
        <v>2021</v>
      </c>
      <c r="B57" s="18"/>
      <c r="C57" s="18">
        <v>11.19</v>
      </c>
      <c r="D57" s="18">
        <v>19.78</v>
      </c>
      <c r="E57" s="18">
        <v>32.75</v>
      </c>
      <c r="F57" s="18">
        <v>22.09</v>
      </c>
      <c r="G57" s="18">
        <v>20.43</v>
      </c>
      <c r="H57" s="18">
        <v>11.37</v>
      </c>
      <c r="I57" s="18">
        <v>13.62</v>
      </c>
      <c r="J57" s="18">
        <v>66.09</v>
      </c>
      <c r="K57" s="18">
        <v>23.16</v>
      </c>
    </row>
    <row r="58" spans="1:11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2"/>
    </row>
    <row r="59" spans="1:11">
      <c r="A59" s="16">
        <v>1970</v>
      </c>
      <c r="B59" s="16">
        <v>0.6</v>
      </c>
      <c r="C59" s="16">
        <v>9.4</v>
      </c>
      <c r="D59" s="16">
        <v>11.1</v>
      </c>
      <c r="E59" s="16">
        <v>0.6</v>
      </c>
      <c r="F59" s="16">
        <v>0.2</v>
      </c>
      <c r="G59" s="16">
        <v>11.9</v>
      </c>
      <c r="H59" s="16">
        <v>0.3</v>
      </c>
      <c r="I59" s="16">
        <v>22.2</v>
      </c>
      <c r="J59" s="16">
        <v>16.7</v>
      </c>
      <c r="K59" s="16">
        <v>38.9</v>
      </c>
    </row>
    <row r="60" spans="1:11">
      <c r="A60" s="17">
        <v>1971</v>
      </c>
      <c r="B60" s="17">
        <v>0.4</v>
      </c>
      <c r="C60" s="17">
        <v>10.6</v>
      </c>
      <c r="D60" s="17">
        <v>15.5</v>
      </c>
      <c r="E60" s="17">
        <v>0.7</v>
      </c>
      <c r="F60" s="17">
        <v>0.2</v>
      </c>
      <c r="G60" s="17">
        <v>16.3</v>
      </c>
      <c r="H60" s="17">
        <v>0.3</v>
      </c>
      <c r="I60" s="17">
        <v>27.7</v>
      </c>
      <c r="J60" s="17">
        <v>20.100000000000001</v>
      </c>
      <c r="K60" s="17">
        <v>47.7</v>
      </c>
    </row>
    <row r="61" spans="1:11">
      <c r="A61" s="17">
        <v>1972</v>
      </c>
      <c r="B61" s="17">
        <v>0.5</v>
      </c>
      <c r="C61" s="17">
        <v>13</v>
      </c>
      <c r="D61" s="17">
        <v>12.2</v>
      </c>
      <c r="E61" s="17">
        <v>0.8</v>
      </c>
      <c r="F61" s="17">
        <v>0.1</v>
      </c>
      <c r="G61" s="17">
        <v>13.1</v>
      </c>
      <c r="H61" s="17">
        <v>0.3</v>
      </c>
      <c r="I61" s="17">
        <v>27</v>
      </c>
      <c r="J61" s="17">
        <v>22</v>
      </c>
      <c r="K61" s="17">
        <v>49</v>
      </c>
    </row>
    <row r="62" spans="1:11">
      <c r="A62" s="17">
        <v>1973</v>
      </c>
      <c r="B62" s="17">
        <v>0.2</v>
      </c>
      <c r="C62" s="17">
        <v>7.9</v>
      </c>
      <c r="D62" s="17">
        <v>17.100000000000001</v>
      </c>
      <c r="E62" s="17">
        <v>1.8</v>
      </c>
      <c r="F62" s="17">
        <v>0.1</v>
      </c>
      <c r="G62" s="17">
        <v>19</v>
      </c>
      <c r="H62" s="17">
        <v>0.3</v>
      </c>
      <c r="I62" s="17">
        <v>27.4</v>
      </c>
      <c r="J62" s="17">
        <v>22.3</v>
      </c>
      <c r="K62" s="17">
        <v>49.8</v>
      </c>
    </row>
    <row r="63" spans="1:11">
      <c r="A63" s="17">
        <v>1974</v>
      </c>
      <c r="B63" s="17">
        <v>0.2</v>
      </c>
      <c r="C63" s="17">
        <v>6.6</v>
      </c>
      <c r="D63" s="17">
        <v>26.4</v>
      </c>
      <c r="E63" s="17">
        <v>1.2</v>
      </c>
      <c r="F63" s="17">
        <v>1.3</v>
      </c>
      <c r="G63" s="17">
        <v>28.9</v>
      </c>
      <c r="H63" s="17">
        <v>0.5</v>
      </c>
      <c r="I63" s="17">
        <v>36.200000000000003</v>
      </c>
      <c r="J63" s="17">
        <v>25.3</v>
      </c>
      <c r="K63" s="17">
        <v>61.5</v>
      </c>
    </row>
    <row r="64" spans="1:11">
      <c r="A64" s="17">
        <v>1975</v>
      </c>
      <c r="B64" s="17">
        <v>0.3</v>
      </c>
      <c r="C64" s="17">
        <v>16.899999999999999</v>
      </c>
      <c r="D64" s="17">
        <v>26.4</v>
      </c>
      <c r="E64" s="17">
        <v>1.1000000000000001</v>
      </c>
      <c r="F64" s="17">
        <v>1.7</v>
      </c>
      <c r="G64" s="17">
        <v>29.2</v>
      </c>
      <c r="H64" s="17">
        <v>0.7</v>
      </c>
      <c r="I64" s="17">
        <v>47</v>
      </c>
      <c r="J64" s="17">
        <v>31.1</v>
      </c>
      <c r="K64" s="17">
        <v>78.099999999999994</v>
      </c>
    </row>
    <row r="65" spans="1:11">
      <c r="A65" s="17">
        <v>1976</v>
      </c>
      <c r="B65" s="17">
        <v>0.2</v>
      </c>
      <c r="C65" s="17">
        <v>18</v>
      </c>
      <c r="D65" s="17">
        <v>36.200000000000003</v>
      </c>
      <c r="E65" s="17">
        <v>1.6</v>
      </c>
      <c r="F65" s="17">
        <v>0.6</v>
      </c>
      <c r="G65" s="17">
        <v>38.4</v>
      </c>
      <c r="H65" s="17">
        <v>0.8</v>
      </c>
      <c r="I65" s="17">
        <v>57.5</v>
      </c>
      <c r="J65" s="17">
        <v>36.6</v>
      </c>
      <c r="K65" s="17">
        <v>94</v>
      </c>
    </row>
    <row r="66" spans="1:11">
      <c r="A66" s="17">
        <v>1977</v>
      </c>
      <c r="B66" s="17">
        <v>0.2</v>
      </c>
      <c r="C66" s="17">
        <v>19.3</v>
      </c>
      <c r="D66" s="17">
        <v>43.8</v>
      </c>
      <c r="E66" s="17">
        <v>1.1000000000000001</v>
      </c>
      <c r="F66" s="17">
        <v>0.9</v>
      </c>
      <c r="G66" s="17">
        <v>45.8</v>
      </c>
      <c r="H66" s="17">
        <v>1.1000000000000001</v>
      </c>
      <c r="I66" s="17">
        <v>66.400000000000006</v>
      </c>
      <c r="J66" s="17">
        <v>44.8</v>
      </c>
      <c r="K66" s="17">
        <v>111.2</v>
      </c>
    </row>
    <row r="67" spans="1:11">
      <c r="A67" s="17">
        <v>1978</v>
      </c>
      <c r="B67" s="17"/>
      <c r="C67" s="17">
        <v>21.4</v>
      </c>
      <c r="D67" s="17">
        <v>59.3</v>
      </c>
      <c r="E67" s="17">
        <v>2</v>
      </c>
      <c r="F67" s="17">
        <v>1</v>
      </c>
      <c r="G67" s="17">
        <v>62.3</v>
      </c>
      <c r="H67" s="17">
        <v>1.3</v>
      </c>
      <c r="I67" s="17">
        <v>85</v>
      </c>
      <c r="J67" s="17">
        <v>49.7</v>
      </c>
      <c r="K67" s="17">
        <v>134.69999999999999</v>
      </c>
    </row>
    <row r="68" spans="1:11">
      <c r="A68" s="17">
        <v>1979</v>
      </c>
      <c r="B68" s="17"/>
      <c r="C68" s="17">
        <v>12.5</v>
      </c>
      <c r="D68" s="17">
        <v>27</v>
      </c>
      <c r="E68" s="17">
        <v>2.2000000000000002</v>
      </c>
      <c r="F68" s="17">
        <v>23.3</v>
      </c>
      <c r="G68" s="17">
        <v>52.5</v>
      </c>
      <c r="H68" s="17">
        <v>2.5</v>
      </c>
      <c r="I68" s="17">
        <v>67.5</v>
      </c>
      <c r="J68" s="17">
        <v>49.2</v>
      </c>
      <c r="K68" s="17">
        <v>116.7</v>
      </c>
    </row>
    <row r="69" spans="1:11">
      <c r="A69" s="17">
        <v>1980</v>
      </c>
      <c r="B69" s="17"/>
      <c r="C69" s="17">
        <v>13.8</v>
      </c>
      <c r="D69" s="17">
        <v>48.2</v>
      </c>
      <c r="E69" s="17">
        <v>1.8</v>
      </c>
      <c r="F69" s="17"/>
      <c r="G69" s="17">
        <v>50</v>
      </c>
      <c r="H69" s="17">
        <v>1.2</v>
      </c>
      <c r="I69" s="17">
        <v>65</v>
      </c>
      <c r="J69" s="17">
        <v>60.3</v>
      </c>
      <c r="K69" s="17">
        <v>125.2</v>
      </c>
    </row>
    <row r="70" spans="1:11">
      <c r="A70" s="17">
        <v>1981</v>
      </c>
      <c r="B70" s="17">
        <v>12.9</v>
      </c>
      <c r="C70" s="17">
        <v>15.4</v>
      </c>
      <c r="D70" s="17">
        <v>45.1</v>
      </c>
      <c r="E70" s="17">
        <v>1.4</v>
      </c>
      <c r="F70" s="17"/>
      <c r="G70" s="17">
        <v>46.5</v>
      </c>
      <c r="H70" s="17">
        <v>1.9</v>
      </c>
      <c r="I70" s="17">
        <v>76.7</v>
      </c>
      <c r="J70" s="17">
        <v>73.900000000000006</v>
      </c>
      <c r="K70" s="17">
        <v>150.6</v>
      </c>
    </row>
    <row r="71" spans="1:11">
      <c r="A71" s="17">
        <v>1982</v>
      </c>
      <c r="B71" s="17">
        <v>13.6</v>
      </c>
      <c r="C71" s="17">
        <v>19</v>
      </c>
      <c r="D71" s="17">
        <v>55.5</v>
      </c>
      <c r="E71" s="17">
        <v>2.4</v>
      </c>
      <c r="F71" s="17"/>
      <c r="G71" s="17">
        <v>57.9</v>
      </c>
      <c r="H71" s="17">
        <v>1.6</v>
      </c>
      <c r="I71" s="17">
        <v>92.1</v>
      </c>
      <c r="J71" s="17">
        <v>100.9</v>
      </c>
      <c r="K71" s="17">
        <v>193</v>
      </c>
    </row>
    <row r="72" spans="1:11">
      <c r="A72" s="17">
        <v>1983</v>
      </c>
      <c r="B72" s="17">
        <v>9.3000000000000007</v>
      </c>
      <c r="C72" s="17">
        <v>24.4</v>
      </c>
      <c r="D72" s="17">
        <v>54.6</v>
      </c>
      <c r="E72" s="17">
        <v>4</v>
      </c>
      <c r="F72" s="17">
        <v>0.1</v>
      </c>
      <c r="G72" s="17">
        <v>58.7</v>
      </c>
      <c r="H72" s="17">
        <v>1.9</v>
      </c>
      <c r="I72" s="17">
        <v>94.2</v>
      </c>
      <c r="J72" s="17">
        <v>119.2</v>
      </c>
      <c r="K72" s="17">
        <v>213.4</v>
      </c>
    </row>
    <row r="73" spans="1:11">
      <c r="A73" s="17">
        <v>1984</v>
      </c>
      <c r="B73" s="17">
        <v>11.9</v>
      </c>
      <c r="C73" s="17">
        <v>29.4</v>
      </c>
      <c r="D73" s="17">
        <v>62.8</v>
      </c>
      <c r="E73" s="17">
        <v>5.7</v>
      </c>
      <c r="F73" s="17">
        <v>0.1</v>
      </c>
      <c r="G73" s="17">
        <v>68.599999999999994</v>
      </c>
      <c r="H73" s="17">
        <v>2.8</v>
      </c>
      <c r="I73" s="17">
        <v>112.7</v>
      </c>
      <c r="J73" s="17">
        <v>135.1</v>
      </c>
      <c r="K73" s="17">
        <v>247.8</v>
      </c>
    </row>
    <row r="74" spans="1:11">
      <c r="A74" s="17">
        <v>1985</v>
      </c>
      <c r="B74" s="17">
        <v>11.8</v>
      </c>
      <c r="C74" s="17">
        <v>37.299999999999997</v>
      </c>
      <c r="D74" s="17">
        <v>57.9</v>
      </c>
      <c r="E74" s="17">
        <v>6.8</v>
      </c>
      <c r="F74" s="17">
        <v>0.1</v>
      </c>
      <c r="G74" s="17">
        <v>64.8</v>
      </c>
      <c r="H74" s="17">
        <v>2.7</v>
      </c>
      <c r="I74" s="17">
        <v>116.6</v>
      </c>
      <c r="J74" s="17">
        <v>148.30000000000001</v>
      </c>
      <c r="K74" s="17">
        <v>264.89999999999998</v>
      </c>
    </row>
    <row r="75" spans="1:11">
      <c r="A75" s="17">
        <v>1986</v>
      </c>
      <c r="B75" s="17">
        <v>14.4</v>
      </c>
      <c r="C75" s="17">
        <v>39.299999999999997</v>
      </c>
      <c r="D75" s="17">
        <v>43.1</v>
      </c>
      <c r="E75" s="17">
        <v>5.0999999999999996</v>
      </c>
      <c r="F75" s="17" t="s">
        <v>265</v>
      </c>
      <c r="G75" s="17">
        <v>48.2</v>
      </c>
      <c r="H75" s="17">
        <v>2</v>
      </c>
      <c r="I75" s="17">
        <v>103.9</v>
      </c>
      <c r="J75" s="17">
        <v>146.80000000000001</v>
      </c>
      <c r="K75" s="17">
        <v>250.7</v>
      </c>
    </row>
    <row r="76" spans="1:11">
      <c r="A76" s="17">
        <v>1987</v>
      </c>
      <c r="B76" s="17"/>
      <c r="C76" s="17">
        <v>39.299999999999997</v>
      </c>
      <c r="D76" s="17">
        <v>49.7</v>
      </c>
      <c r="E76" s="17">
        <v>5.2</v>
      </c>
      <c r="F76" s="17" t="s">
        <v>265</v>
      </c>
      <c r="G76" s="17">
        <v>54.9</v>
      </c>
      <c r="H76" s="17">
        <v>2.6</v>
      </c>
      <c r="I76" s="17">
        <v>96.9</v>
      </c>
      <c r="J76" s="17">
        <v>151.9</v>
      </c>
      <c r="K76" s="17">
        <v>248.8</v>
      </c>
    </row>
    <row r="77" spans="1:11">
      <c r="A77" s="17">
        <v>1988</v>
      </c>
      <c r="B77" s="17"/>
      <c r="C77" s="17">
        <v>43.4</v>
      </c>
      <c r="D77" s="17">
        <v>43.6</v>
      </c>
      <c r="E77" s="17">
        <v>5.5</v>
      </c>
      <c r="F77" s="17">
        <v>0.1</v>
      </c>
      <c r="G77" s="17">
        <v>49.2</v>
      </c>
      <c r="H77" s="17">
        <v>2.8</v>
      </c>
      <c r="I77" s="17">
        <v>95.4</v>
      </c>
      <c r="J77" s="17">
        <v>154</v>
      </c>
      <c r="K77" s="17">
        <v>249.4</v>
      </c>
    </row>
    <row r="78" spans="1:11">
      <c r="A78" s="17">
        <v>1989</v>
      </c>
      <c r="B78" s="17"/>
      <c r="C78" s="17">
        <v>49.3</v>
      </c>
      <c r="D78" s="17">
        <v>62.2</v>
      </c>
      <c r="E78" s="17">
        <v>8</v>
      </c>
      <c r="F78" s="17" t="s">
        <v>265</v>
      </c>
      <c r="G78" s="17">
        <v>70.2</v>
      </c>
      <c r="H78" s="17">
        <v>3.2</v>
      </c>
      <c r="I78" s="17">
        <v>122.7</v>
      </c>
      <c r="J78" s="17">
        <v>161</v>
      </c>
      <c r="K78" s="17">
        <v>283.8</v>
      </c>
    </row>
    <row r="79" spans="1:11">
      <c r="A79" s="17">
        <v>1990</v>
      </c>
      <c r="B79" s="17">
        <v>12.4</v>
      </c>
      <c r="C79" s="17">
        <v>53.7</v>
      </c>
      <c r="D79" s="17">
        <v>72</v>
      </c>
      <c r="E79" s="17">
        <v>12.8</v>
      </c>
      <c r="F79" s="17">
        <v>0.1</v>
      </c>
      <c r="G79" s="17">
        <v>84.9</v>
      </c>
      <c r="H79" s="17">
        <v>3</v>
      </c>
      <c r="I79" s="17">
        <v>154.1</v>
      </c>
      <c r="J79" s="17">
        <v>168</v>
      </c>
      <c r="K79" s="17">
        <v>322.10000000000002</v>
      </c>
    </row>
    <row r="80" spans="1:11">
      <c r="A80" s="17">
        <v>1991</v>
      </c>
      <c r="B80" s="17">
        <v>15.7</v>
      </c>
      <c r="C80" s="17">
        <v>56.6</v>
      </c>
      <c r="D80" s="17">
        <v>70.099999999999994</v>
      </c>
      <c r="E80" s="17">
        <v>14.1</v>
      </c>
      <c r="F80" s="17">
        <v>0.2</v>
      </c>
      <c r="G80" s="17">
        <v>84.4</v>
      </c>
      <c r="H80" s="17">
        <v>3.1</v>
      </c>
      <c r="I80" s="17">
        <v>159.9</v>
      </c>
      <c r="J80" s="17">
        <v>171.1</v>
      </c>
      <c r="K80" s="17">
        <v>331</v>
      </c>
    </row>
    <row r="81" spans="1:11">
      <c r="A81" s="17">
        <v>1992</v>
      </c>
      <c r="B81" s="17">
        <v>11.6</v>
      </c>
      <c r="C81" s="17">
        <v>54.4</v>
      </c>
      <c r="D81" s="17">
        <v>72.3</v>
      </c>
      <c r="E81" s="17">
        <v>12.9</v>
      </c>
      <c r="F81" s="17" t="s">
        <v>265</v>
      </c>
      <c r="G81" s="17">
        <v>85.2</v>
      </c>
      <c r="H81" s="17">
        <v>2.9</v>
      </c>
      <c r="I81" s="17">
        <v>154.1</v>
      </c>
      <c r="J81" s="17">
        <v>177.5</v>
      </c>
      <c r="K81" s="17">
        <v>331.7</v>
      </c>
    </row>
    <row r="82" spans="1:11">
      <c r="A82" s="17">
        <v>1993</v>
      </c>
      <c r="B82" s="17">
        <v>12.8</v>
      </c>
      <c r="C82" s="17">
        <v>54.9</v>
      </c>
      <c r="D82" s="17">
        <v>76.5</v>
      </c>
      <c r="E82" s="17">
        <v>7.7</v>
      </c>
      <c r="F82" s="17" t="s">
        <v>265</v>
      </c>
      <c r="G82" s="17">
        <v>84.2</v>
      </c>
      <c r="H82" s="17">
        <v>3.3</v>
      </c>
      <c r="I82" s="17">
        <v>155.1</v>
      </c>
      <c r="J82" s="17">
        <v>181.6</v>
      </c>
      <c r="K82" s="17">
        <v>336.7</v>
      </c>
    </row>
    <row r="83" spans="1:11">
      <c r="A83" s="17">
        <v>1994</v>
      </c>
      <c r="B83" s="17">
        <v>3.6</v>
      </c>
      <c r="C83" s="17">
        <v>53.6</v>
      </c>
      <c r="D83" s="17">
        <v>70.5</v>
      </c>
      <c r="E83" s="17">
        <v>5.6</v>
      </c>
      <c r="F83" s="17">
        <v>0.3</v>
      </c>
      <c r="G83" s="17">
        <v>76.400000000000006</v>
      </c>
      <c r="H83" s="17">
        <v>3.1</v>
      </c>
      <c r="I83" s="17">
        <v>136.69999999999999</v>
      </c>
      <c r="J83" s="17">
        <v>191.1</v>
      </c>
      <c r="K83" s="17">
        <v>327.8</v>
      </c>
    </row>
    <row r="84" spans="1:11">
      <c r="A84" s="17">
        <v>1995</v>
      </c>
      <c r="B84" s="17">
        <v>2.2000000000000002</v>
      </c>
      <c r="C84" s="17">
        <v>55.3</v>
      </c>
      <c r="D84" s="17">
        <v>70.900000000000006</v>
      </c>
      <c r="E84" s="17">
        <v>5.6</v>
      </c>
      <c r="F84" s="17" t="s">
        <v>265</v>
      </c>
      <c r="G84" s="17">
        <v>76.5</v>
      </c>
      <c r="H84" s="17">
        <v>3</v>
      </c>
      <c r="I84" s="17">
        <v>137</v>
      </c>
      <c r="J84" s="17">
        <v>192.5</v>
      </c>
      <c r="K84" s="17">
        <v>329.4</v>
      </c>
    </row>
    <row r="85" spans="1:11">
      <c r="A85" s="17">
        <v>1996</v>
      </c>
      <c r="B85" s="17">
        <v>1.8</v>
      </c>
      <c r="C85" s="17">
        <v>55.3</v>
      </c>
      <c r="D85" s="17">
        <v>73.599999999999994</v>
      </c>
      <c r="E85" s="17">
        <v>7.1</v>
      </c>
      <c r="F85" s="17" t="s">
        <v>265</v>
      </c>
      <c r="G85" s="17">
        <v>80.7</v>
      </c>
      <c r="H85" s="17">
        <v>3.6</v>
      </c>
      <c r="I85" s="17">
        <v>141.5</v>
      </c>
      <c r="J85" s="17">
        <v>200.7</v>
      </c>
      <c r="K85" s="17">
        <v>342.1</v>
      </c>
    </row>
    <row r="86" spans="1:11">
      <c r="A86" s="17">
        <v>1997</v>
      </c>
      <c r="B86" s="17">
        <v>1.9</v>
      </c>
      <c r="C86" s="17">
        <v>57.1</v>
      </c>
      <c r="D86" s="17">
        <v>75.599999999999994</v>
      </c>
      <c r="E86" s="17">
        <v>4.8</v>
      </c>
      <c r="F86" s="17" t="s">
        <v>265</v>
      </c>
      <c r="G86" s="17">
        <v>80.3</v>
      </c>
      <c r="H86" s="17">
        <v>2.9</v>
      </c>
      <c r="I86" s="17">
        <v>142.30000000000001</v>
      </c>
      <c r="J86" s="17">
        <v>197.5</v>
      </c>
      <c r="K86" s="17">
        <v>339.7</v>
      </c>
    </row>
    <row r="87" spans="1:11">
      <c r="A87" s="17">
        <v>1998</v>
      </c>
      <c r="B87" s="17">
        <v>1.9</v>
      </c>
      <c r="C87" s="17">
        <v>57.3</v>
      </c>
      <c r="D87" s="17">
        <v>59.8</v>
      </c>
      <c r="E87" s="17">
        <v>3.6</v>
      </c>
      <c r="F87" s="17" t="s">
        <v>265</v>
      </c>
      <c r="G87" s="17">
        <v>63.4</v>
      </c>
      <c r="H87" s="17">
        <v>2.2000000000000002</v>
      </c>
      <c r="I87" s="17">
        <v>124.8</v>
      </c>
      <c r="J87" s="17">
        <v>203.3</v>
      </c>
      <c r="K87" s="17">
        <v>328.1</v>
      </c>
    </row>
    <row r="88" spans="1:11">
      <c r="A88" s="17">
        <v>1999</v>
      </c>
      <c r="B88" s="17">
        <v>2.2000000000000002</v>
      </c>
      <c r="C88" s="17">
        <v>64.2</v>
      </c>
      <c r="D88" s="17">
        <v>82.5</v>
      </c>
      <c r="E88" s="17">
        <v>7.8</v>
      </c>
      <c r="F88" s="17">
        <v>0.6</v>
      </c>
      <c r="G88" s="17">
        <v>90.9</v>
      </c>
      <c r="H88" s="17">
        <v>2.4</v>
      </c>
      <c r="I88" s="17">
        <v>159.6</v>
      </c>
      <c r="J88" s="17">
        <v>208.2</v>
      </c>
      <c r="K88" s="17">
        <v>367.8</v>
      </c>
    </row>
    <row r="89" spans="1:11">
      <c r="A89" s="17">
        <v>2000</v>
      </c>
      <c r="B89" s="17">
        <v>1.7</v>
      </c>
      <c r="C89" s="17">
        <v>57.2</v>
      </c>
      <c r="D89" s="17">
        <v>97.2</v>
      </c>
      <c r="E89" s="17">
        <v>8.4</v>
      </c>
      <c r="F89" s="17">
        <v>0.7</v>
      </c>
      <c r="G89" s="17">
        <v>106.3</v>
      </c>
      <c r="H89" s="17">
        <v>3.8</v>
      </c>
      <c r="I89" s="17">
        <v>169</v>
      </c>
      <c r="J89" s="17">
        <v>212.5</v>
      </c>
      <c r="K89" s="17">
        <v>381.5</v>
      </c>
    </row>
    <row r="90" spans="1:11">
      <c r="A90" s="17">
        <v>2001</v>
      </c>
      <c r="B90" s="17">
        <v>1.6</v>
      </c>
      <c r="C90" s="17">
        <v>71.099999999999994</v>
      </c>
      <c r="D90" s="17">
        <v>105.5</v>
      </c>
      <c r="E90" s="17">
        <v>10.5</v>
      </c>
      <c r="F90" s="17">
        <v>0.8</v>
      </c>
      <c r="G90" s="17">
        <v>116.7</v>
      </c>
      <c r="H90" s="17">
        <v>5.9</v>
      </c>
      <c r="I90" s="17">
        <v>195.4</v>
      </c>
      <c r="J90" s="17">
        <v>229.2</v>
      </c>
      <c r="K90" s="17">
        <v>424.5</v>
      </c>
    </row>
    <row r="91" spans="1:11">
      <c r="A91" s="17">
        <v>2002</v>
      </c>
      <c r="B91" s="17">
        <v>1.8</v>
      </c>
      <c r="C91" s="17">
        <v>71.400000000000006</v>
      </c>
      <c r="D91" s="17">
        <v>68.099999999999994</v>
      </c>
      <c r="E91" s="17">
        <v>9</v>
      </c>
      <c r="F91" s="17" t="s">
        <v>265</v>
      </c>
      <c r="G91" s="17">
        <v>77</v>
      </c>
      <c r="H91" s="17">
        <v>5.5</v>
      </c>
      <c r="I91" s="17">
        <v>155.6</v>
      </c>
      <c r="J91" s="17">
        <v>232.8</v>
      </c>
      <c r="K91" s="17">
        <v>388.4</v>
      </c>
    </row>
    <row r="92" spans="1:11">
      <c r="A92" s="17">
        <v>2003</v>
      </c>
      <c r="B92" s="17">
        <v>1.9</v>
      </c>
      <c r="C92" s="17">
        <v>74</v>
      </c>
      <c r="D92" s="17">
        <v>76.8</v>
      </c>
      <c r="E92" s="17">
        <v>10.7</v>
      </c>
      <c r="F92" s="17">
        <v>0.7</v>
      </c>
      <c r="G92" s="17">
        <v>88.3</v>
      </c>
      <c r="H92" s="17">
        <v>6.9</v>
      </c>
      <c r="I92" s="17">
        <v>171.1</v>
      </c>
      <c r="J92" s="17">
        <v>238.1</v>
      </c>
      <c r="K92" s="17">
        <v>409.2</v>
      </c>
    </row>
    <row r="93" spans="1:11">
      <c r="A93" s="17">
        <v>2004</v>
      </c>
      <c r="B93" s="17">
        <v>1.5</v>
      </c>
      <c r="C93" s="17">
        <v>88.8</v>
      </c>
      <c r="D93" s="17">
        <v>108</v>
      </c>
      <c r="E93" s="17">
        <v>7</v>
      </c>
      <c r="F93" s="17">
        <v>1.2</v>
      </c>
      <c r="G93" s="17">
        <v>116.1</v>
      </c>
      <c r="H93" s="17">
        <v>8</v>
      </c>
      <c r="I93" s="17">
        <v>214.5</v>
      </c>
      <c r="J93" s="17">
        <v>256.5</v>
      </c>
      <c r="K93" s="17">
        <v>471</v>
      </c>
    </row>
    <row r="94" spans="1:11">
      <c r="A94" s="17">
        <v>2005</v>
      </c>
      <c r="B94" s="17">
        <v>1.3</v>
      </c>
      <c r="C94" s="17">
        <v>103.3</v>
      </c>
      <c r="D94" s="17">
        <v>140.1</v>
      </c>
      <c r="E94" s="17">
        <v>13.9</v>
      </c>
      <c r="F94" s="17">
        <v>2.2999999999999998</v>
      </c>
      <c r="G94" s="17">
        <v>156.30000000000001</v>
      </c>
      <c r="H94" s="17">
        <v>3.6</v>
      </c>
      <c r="I94" s="17">
        <v>264.39999999999998</v>
      </c>
      <c r="J94" s="17">
        <v>274.2</v>
      </c>
      <c r="K94" s="17">
        <v>538.6</v>
      </c>
    </row>
    <row r="95" spans="1:11">
      <c r="A95" s="17">
        <v>2006</v>
      </c>
      <c r="B95" s="17">
        <v>1.7</v>
      </c>
      <c r="C95" s="17">
        <v>141</v>
      </c>
      <c r="D95" s="17">
        <v>194.3</v>
      </c>
      <c r="E95" s="17">
        <v>13.3</v>
      </c>
      <c r="F95" s="17">
        <v>32.200000000000003</v>
      </c>
      <c r="G95" s="17">
        <v>239.9</v>
      </c>
      <c r="H95" s="17">
        <v>3.6</v>
      </c>
      <c r="I95" s="17">
        <v>386.2</v>
      </c>
      <c r="J95" s="17">
        <v>314.39999999999998</v>
      </c>
      <c r="K95" s="17">
        <v>700.6</v>
      </c>
    </row>
    <row r="96" spans="1:11">
      <c r="A96" s="17">
        <v>2007</v>
      </c>
      <c r="B96" s="17">
        <v>1.7</v>
      </c>
      <c r="C96" s="17">
        <v>172.2</v>
      </c>
      <c r="D96" s="17">
        <v>154.19999999999999</v>
      </c>
      <c r="E96" s="17">
        <v>11.4</v>
      </c>
      <c r="F96" s="17">
        <v>20.7</v>
      </c>
      <c r="G96" s="17">
        <v>186.3</v>
      </c>
      <c r="H96" s="17">
        <v>4.4000000000000004</v>
      </c>
      <c r="I96" s="17">
        <v>364.7</v>
      </c>
      <c r="J96" s="17">
        <v>321</v>
      </c>
      <c r="K96" s="17">
        <v>685.7</v>
      </c>
    </row>
    <row r="97" spans="1:11">
      <c r="A97" s="17">
        <v>2008</v>
      </c>
      <c r="B97" s="17"/>
      <c r="C97" s="17">
        <v>186.9</v>
      </c>
      <c r="D97" s="17">
        <v>182.7</v>
      </c>
      <c r="E97" s="17">
        <v>25.5</v>
      </c>
      <c r="F97" s="17">
        <v>22.2</v>
      </c>
      <c r="G97" s="17">
        <v>230.4</v>
      </c>
      <c r="H97" s="17">
        <v>6.1</v>
      </c>
      <c r="I97" s="17">
        <v>423.5</v>
      </c>
      <c r="J97" s="17">
        <v>352.6</v>
      </c>
      <c r="K97" s="17">
        <v>776.1</v>
      </c>
    </row>
    <row r="98" spans="1:11">
      <c r="A98" s="17">
        <v>2009</v>
      </c>
      <c r="B98" s="17"/>
      <c r="C98" s="17">
        <v>204.4</v>
      </c>
      <c r="D98" s="17">
        <v>157.69999999999999</v>
      </c>
      <c r="E98" s="17">
        <v>21.8</v>
      </c>
      <c r="F98" s="17">
        <v>1.8</v>
      </c>
      <c r="G98" s="17">
        <v>181.3</v>
      </c>
      <c r="H98" s="17">
        <v>9.8000000000000007</v>
      </c>
      <c r="I98" s="17">
        <v>395.5</v>
      </c>
      <c r="J98" s="17">
        <v>362.9</v>
      </c>
      <c r="K98" s="17">
        <v>758.4</v>
      </c>
    </row>
    <row r="99" spans="1:11">
      <c r="A99" s="17">
        <v>2010</v>
      </c>
      <c r="B99" s="17"/>
      <c r="C99" s="17">
        <v>166.4</v>
      </c>
      <c r="D99" s="17">
        <v>186.4</v>
      </c>
      <c r="E99" s="17">
        <v>20.2</v>
      </c>
      <c r="F99" s="17">
        <v>2.1</v>
      </c>
      <c r="G99" s="17">
        <v>208.7</v>
      </c>
      <c r="H99" s="17">
        <v>12.4</v>
      </c>
      <c r="I99" s="17">
        <v>387.4</v>
      </c>
      <c r="J99" s="17">
        <v>340.3</v>
      </c>
      <c r="K99" s="17">
        <v>727.8</v>
      </c>
    </row>
    <row r="100" spans="1:11">
      <c r="A100" s="17">
        <v>2011</v>
      </c>
      <c r="B100" s="17"/>
      <c r="C100" s="17">
        <v>177.7</v>
      </c>
      <c r="D100" s="17">
        <v>213.7</v>
      </c>
      <c r="E100" s="17">
        <v>17.5</v>
      </c>
      <c r="F100" s="17">
        <v>4.3</v>
      </c>
      <c r="G100" s="17">
        <v>235.5</v>
      </c>
      <c r="H100" s="17">
        <v>14.4</v>
      </c>
      <c r="I100" s="17">
        <v>427.6</v>
      </c>
      <c r="J100" s="17">
        <v>376</v>
      </c>
      <c r="K100" s="17">
        <v>803.6</v>
      </c>
    </row>
    <row r="101" spans="1:11">
      <c r="A101" s="17">
        <v>2012</v>
      </c>
      <c r="B101" s="17"/>
      <c r="C101" s="17">
        <v>181.1</v>
      </c>
      <c r="D101" s="17">
        <v>217.6</v>
      </c>
      <c r="E101" s="17">
        <v>16.2</v>
      </c>
      <c r="F101" s="17">
        <v>1.3</v>
      </c>
      <c r="G101" s="17">
        <v>235.1</v>
      </c>
      <c r="H101" s="17">
        <v>13.4</v>
      </c>
      <c r="I101" s="17">
        <v>429.6</v>
      </c>
      <c r="J101" s="17">
        <v>386.3</v>
      </c>
      <c r="K101" s="17">
        <v>815.9</v>
      </c>
    </row>
    <row r="102" spans="1:11">
      <c r="A102" s="17">
        <v>2013</v>
      </c>
      <c r="B102" s="17"/>
      <c r="C102" s="17">
        <v>170.1</v>
      </c>
      <c r="D102" s="17">
        <v>190.3</v>
      </c>
      <c r="E102" s="17">
        <v>11.8</v>
      </c>
      <c r="F102" s="17">
        <v>0.8</v>
      </c>
      <c r="G102" s="17">
        <v>202.9</v>
      </c>
      <c r="H102" s="17">
        <v>17.2</v>
      </c>
      <c r="I102" s="17">
        <v>390.1</v>
      </c>
      <c r="J102" s="17">
        <v>381.2</v>
      </c>
      <c r="K102" s="17">
        <v>771.3</v>
      </c>
    </row>
    <row r="103" spans="1:11">
      <c r="A103" s="17">
        <v>2014</v>
      </c>
      <c r="B103" s="17"/>
      <c r="C103" s="17">
        <v>161.6</v>
      </c>
      <c r="D103" s="17">
        <v>178.9</v>
      </c>
      <c r="E103" s="17">
        <v>14.5</v>
      </c>
      <c r="F103" s="17">
        <v>1</v>
      </c>
      <c r="G103" s="17">
        <v>194.4</v>
      </c>
      <c r="H103" s="17">
        <v>16.899999999999999</v>
      </c>
      <c r="I103" s="17">
        <v>372.9</v>
      </c>
      <c r="J103" s="17">
        <v>391.1</v>
      </c>
      <c r="K103" s="17">
        <v>764</v>
      </c>
    </row>
    <row r="104" spans="1:11">
      <c r="A104" s="17">
        <v>2015</v>
      </c>
      <c r="B104" s="17"/>
      <c r="C104" s="17">
        <v>179.1</v>
      </c>
      <c r="D104" s="17">
        <v>146.6</v>
      </c>
      <c r="E104" s="17">
        <v>10.1</v>
      </c>
      <c r="F104" s="17">
        <v>0.6</v>
      </c>
      <c r="G104" s="17">
        <v>157.4</v>
      </c>
      <c r="H104" s="17">
        <v>27.9</v>
      </c>
      <c r="I104" s="17">
        <v>364.4</v>
      </c>
      <c r="J104" s="17">
        <v>405.3</v>
      </c>
      <c r="K104" s="17">
        <v>769.6</v>
      </c>
    </row>
    <row r="105" spans="1:11">
      <c r="A105" s="17">
        <v>2016</v>
      </c>
      <c r="B105" s="17"/>
      <c r="C105" s="17">
        <v>174.5</v>
      </c>
      <c r="D105" s="17">
        <v>112.9</v>
      </c>
      <c r="E105" s="17">
        <v>9.5</v>
      </c>
      <c r="F105" s="17">
        <v>0.8</v>
      </c>
      <c r="G105" s="17">
        <v>123.2</v>
      </c>
      <c r="H105" s="17">
        <v>25.9</v>
      </c>
      <c r="I105" s="17">
        <v>323.60000000000002</v>
      </c>
      <c r="J105" s="17">
        <v>407.4</v>
      </c>
      <c r="K105" s="17">
        <v>730.9</v>
      </c>
    </row>
    <row r="106" spans="1:11">
      <c r="A106" s="17">
        <v>2017</v>
      </c>
      <c r="B106" s="17"/>
      <c r="C106" s="17">
        <v>213</v>
      </c>
      <c r="D106" s="17">
        <v>139.19999999999999</v>
      </c>
      <c r="E106" s="17">
        <v>14.1</v>
      </c>
      <c r="F106" s="17" t="s">
        <v>265</v>
      </c>
      <c r="G106" s="17">
        <v>153.30000000000001</v>
      </c>
      <c r="H106" s="17">
        <v>24.6</v>
      </c>
      <c r="I106" s="17">
        <v>390.9</v>
      </c>
      <c r="J106" s="17">
        <v>438.2</v>
      </c>
      <c r="K106" s="17">
        <v>829.2</v>
      </c>
    </row>
    <row r="107" spans="1:11">
      <c r="A107" s="17">
        <v>2018</v>
      </c>
      <c r="B107" s="17"/>
      <c r="C107" s="17">
        <v>204.5</v>
      </c>
      <c r="D107" s="17">
        <v>133.9</v>
      </c>
      <c r="E107" s="17">
        <v>15</v>
      </c>
      <c r="F107" s="17" t="s">
        <v>265</v>
      </c>
      <c r="G107" s="17">
        <v>148.9</v>
      </c>
      <c r="H107" s="17">
        <v>29.8</v>
      </c>
      <c r="I107" s="17">
        <v>383.2</v>
      </c>
      <c r="J107" s="17">
        <v>433.2</v>
      </c>
      <c r="K107" s="17">
        <v>816.4</v>
      </c>
    </row>
    <row r="108" spans="1:11">
      <c r="A108" s="17">
        <v>2019</v>
      </c>
      <c r="B108" s="17"/>
      <c r="C108" s="17">
        <v>199.4</v>
      </c>
      <c r="D108" s="17">
        <v>132.5</v>
      </c>
      <c r="E108" s="17">
        <v>11.5</v>
      </c>
      <c r="F108" s="17" t="s">
        <v>265</v>
      </c>
      <c r="G108" s="17">
        <v>144</v>
      </c>
      <c r="H108" s="17">
        <v>26.8</v>
      </c>
      <c r="I108" s="17">
        <v>370.2</v>
      </c>
      <c r="J108" s="17">
        <v>441.9</v>
      </c>
      <c r="K108" s="17">
        <v>812.1</v>
      </c>
    </row>
    <row r="109" spans="1:11">
      <c r="A109" s="17">
        <v>2020</v>
      </c>
      <c r="B109" s="17"/>
      <c r="C109" s="17">
        <v>234.5</v>
      </c>
      <c r="D109" s="17">
        <v>118.1</v>
      </c>
      <c r="E109" s="17">
        <v>11.2</v>
      </c>
      <c r="F109" s="17" t="s">
        <v>265</v>
      </c>
      <c r="G109" s="17">
        <v>129.19999999999999</v>
      </c>
      <c r="H109" s="17">
        <v>24.8</v>
      </c>
      <c r="I109" s="17">
        <v>388.6</v>
      </c>
      <c r="J109" s="17">
        <v>471.5</v>
      </c>
      <c r="K109" s="17">
        <v>860.1</v>
      </c>
    </row>
    <row r="110" spans="1:11">
      <c r="A110" s="18">
        <v>2021</v>
      </c>
      <c r="B110" s="18"/>
      <c r="C110" s="18">
        <v>235.6</v>
      </c>
      <c r="D110" s="18">
        <v>157.30000000000001</v>
      </c>
      <c r="E110" s="18">
        <v>13.7</v>
      </c>
      <c r="F110" s="18" t="s">
        <v>265</v>
      </c>
      <c r="G110" s="18">
        <v>171.1</v>
      </c>
      <c r="H110" s="18">
        <v>29.1</v>
      </c>
      <c r="I110" s="18">
        <v>435.8</v>
      </c>
      <c r="J110" s="18">
        <v>469.9</v>
      </c>
      <c r="K110" s="18">
        <v>905.7</v>
      </c>
    </row>
  </sheetData>
  <mergeCells count="10">
    <mergeCell ref="B5:K5"/>
    <mergeCell ref="B58:K58"/>
    <mergeCell ref="A2:A5"/>
    <mergeCell ref="B2:I2"/>
    <mergeCell ref="J2:J4"/>
    <mergeCell ref="K2:K4"/>
    <mergeCell ref="B3:B4"/>
    <mergeCell ref="C3:C4"/>
    <mergeCell ref="D3:G3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7CB9-2DCE-4174-9654-D11AF7BBCE8E}">
  <dimension ref="A1:AJ235"/>
  <sheetViews>
    <sheetView workbookViewId="0">
      <pane ySplit="2" topLeftCell="A3" activePane="bottomLeft" state="frozen"/>
      <selection pane="bottomLeft" activeCell="C75" sqref="C75:D75"/>
    </sheetView>
  </sheetViews>
  <sheetFormatPr defaultRowHeight="15"/>
  <cols>
    <col min="1" max="1" width="18.42578125" bestFit="1" customWidth="1"/>
    <col min="2" max="2" width="19.140625" bestFit="1" customWidth="1"/>
    <col min="3" max="4" width="12.5703125" style="56" bestFit="1" customWidth="1"/>
    <col min="5" max="7" width="11.5703125" style="56" bestFit="1" customWidth="1"/>
    <col min="8" max="8" width="11.85546875" style="56" bestFit="1" customWidth="1"/>
    <col min="9" max="9" width="12.5703125" style="56" bestFit="1" customWidth="1"/>
    <col min="10" max="10" width="11.5703125" style="56" bestFit="1" customWidth="1"/>
    <col min="11" max="11" width="15.140625" style="56" bestFit="1" customWidth="1"/>
    <col min="21" max="21" width="12.5703125" style="57" customWidth="1"/>
    <col min="27" max="27" width="18.42578125" bestFit="1" customWidth="1"/>
  </cols>
  <sheetData>
    <row r="1" spans="1:36" ht="18.75">
      <c r="A1" s="98" t="s">
        <v>288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 t="s">
        <v>111</v>
      </c>
      <c r="M1" s="99"/>
      <c r="N1" s="99" t="s">
        <v>112</v>
      </c>
      <c r="O1" s="99"/>
      <c r="P1" s="99" t="s">
        <v>113</v>
      </c>
      <c r="Q1" s="99"/>
      <c r="R1" s="99" t="s">
        <v>114</v>
      </c>
      <c r="S1" s="99"/>
      <c r="T1" s="64"/>
      <c r="U1" s="65"/>
      <c r="V1" s="64"/>
      <c r="AA1" s="63"/>
      <c r="AB1" s="99" t="s">
        <v>105</v>
      </c>
      <c r="AC1" s="99"/>
      <c r="AD1" s="99" t="s">
        <v>107</v>
      </c>
      <c r="AE1" s="99"/>
      <c r="AF1" s="99" t="s">
        <v>285</v>
      </c>
      <c r="AG1" s="99"/>
      <c r="AH1" s="99" t="s">
        <v>149</v>
      </c>
      <c r="AI1" s="99"/>
      <c r="AJ1" s="90"/>
    </row>
    <row r="2" spans="1:36" ht="60">
      <c r="A2" s="66" t="s">
        <v>115</v>
      </c>
      <c r="B2" s="66" t="s">
        <v>7</v>
      </c>
      <c r="C2" s="67" t="s">
        <v>116</v>
      </c>
      <c r="D2" s="67" t="s">
        <v>117</v>
      </c>
      <c r="E2" s="67" t="s">
        <v>118</v>
      </c>
      <c r="F2" s="67" t="s">
        <v>119</v>
      </c>
      <c r="G2" s="67" t="s">
        <v>120</v>
      </c>
      <c r="H2" s="67" t="s">
        <v>121</v>
      </c>
      <c r="I2" s="67" t="s">
        <v>122</v>
      </c>
      <c r="J2" s="67" t="s">
        <v>123</v>
      </c>
      <c r="K2" s="67" t="s">
        <v>124</v>
      </c>
      <c r="L2" s="68" t="s">
        <v>125</v>
      </c>
      <c r="M2" s="68" t="s">
        <v>126</v>
      </c>
      <c r="N2" s="68" t="s">
        <v>127</v>
      </c>
      <c r="O2" s="68" t="s">
        <v>126</v>
      </c>
      <c r="P2" s="68" t="s">
        <v>127</v>
      </c>
      <c r="Q2" s="68" t="s">
        <v>126</v>
      </c>
      <c r="R2" s="68" t="s">
        <v>127</v>
      </c>
      <c r="S2" s="68" t="s">
        <v>126</v>
      </c>
      <c r="T2" s="68" t="s">
        <v>128</v>
      </c>
      <c r="U2" s="69" t="s">
        <v>129</v>
      </c>
      <c r="V2" s="70" t="s">
        <v>130</v>
      </c>
      <c r="W2" s="86" t="s">
        <v>283</v>
      </c>
      <c r="X2" s="86" t="s">
        <v>284</v>
      </c>
      <c r="AA2" s="66" t="s">
        <v>115</v>
      </c>
      <c r="AB2" s="68" t="s">
        <v>286</v>
      </c>
      <c r="AC2" s="68" t="s">
        <v>287</v>
      </c>
      <c r="AD2" s="68" t="s">
        <v>286</v>
      </c>
      <c r="AE2" s="68" t="s">
        <v>287</v>
      </c>
      <c r="AF2" s="68" t="s">
        <v>286</v>
      </c>
      <c r="AG2" s="68" t="s">
        <v>287</v>
      </c>
      <c r="AH2" s="68" t="s">
        <v>286</v>
      </c>
      <c r="AI2" s="68" t="s">
        <v>287</v>
      </c>
      <c r="AJ2" s="70" t="s">
        <v>130</v>
      </c>
    </row>
    <row r="3" spans="1:36" ht="15.75">
      <c r="A3" s="71" t="s">
        <v>131</v>
      </c>
      <c r="B3" s="71" t="s">
        <v>39</v>
      </c>
      <c r="C3" s="72">
        <v>328.06836042010195</v>
      </c>
      <c r="D3" s="72">
        <v>255.43895062176702</v>
      </c>
      <c r="E3" s="72">
        <v>17.112093456433236</v>
      </c>
      <c r="F3" s="72">
        <v>14.399393841751936</v>
      </c>
      <c r="G3" s="72">
        <v>0.23180300002178011</v>
      </c>
      <c r="H3" s="72">
        <v>0.23180300002178011</v>
      </c>
      <c r="I3" s="72">
        <v>141.31242291873903</v>
      </c>
      <c r="J3" s="72">
        <v>15.374831526081639</v>
      </c>
      <c r="K3" s="72">
        <v>285.44482008225054</v>
      </c>
      <c r="L3" s="73">
        <f t="shared" ref="L3:L34" si="0">D3/C3</f>
        <v>0.77861501272073097</v>
      </c>
      <c r="M3" s="73">
        <f t="shared" ref="M3:M34" si="1">D3/$K3</f>
        <v>0.89488031539042334</v>
      </c>
      <c r="N3" s="73">
        <f t="shared" ref="N3:N34" si="2">F3/E3</f>
        <v>0.84147470783818856</v>
      </c>
      <c r="O3" s="73">
        <f t="shared" ref="O3:O34" si="3">F3/$K3</f>
        <v>5.044545505363443E-2</v>
      </c>
      <c r="P3" s="73">
        <f t="shared" ref="P3:P34" si="4">H3/G3</f>
        <v>1</v>
      </c>
      <c r="Q3" s="73">
        <f t="shared" ref="Q3:Q34" si="5">H3/$K3</f>
        <v>8.1207639345140818E-4</v>
      </c>
      <c r="R3" s="73">
        <f t="shared" ref="R3:R34" si="6">J3/I3</f>
        <v>0.10880028244171325</v>
      </c>
      <c r="S3" s="73">
        <f t="shared" ref="S3:S34" si="7">J3/$K3</f>
        <v>5.3862709863333309E-2</v>
      </c>
      <c r="T3" s="73">
        <f t="shared" ref="T3:T34" si="8">S3+Q3+O3+M3</f>
        <v>1.0000005567008425</v>
      </c>
      <c r="U3" s="65">
        <f t="shared" ref="U3:U34" si="9">SUM(C3,E3,G3)</f>
        <v>345.41225687655697</v>
      </c>
      <c r="V3" s="73">
        <f t="shared" ref="V3:V34" si="10">SUM(D3,F3,H3)/U3</f>
        <v>0.78187771883282686</v>
      </c>
      <c r="W3" s="87">
        <f>J3/I3</f>
        <v>0.10880028244171325</v>
      </c>
      <c r="X3" s="50">
        <f>J3/SUM(D3,F3,H3,J3)</f>
        <v>5.3862679877934035E-2</v>
      </c>
      <c r="AA3" s="74" t="s">
        <v>17</v>
      </c>
      <c r="AB3" s="76">
        <v>0.68696019599394986</v>
      </c>
      <c r="AC3" s="76">
        <v>0.55935659799524051</v>
      </c>
      <c r="AD3" s="76">
        <v>0.50120526431434043</v>
      </c>
      <c r="AE3" s="76">
        <v>2.5726109081244501E-2</v>
      </c>
      <c r="AF3" s="76">
        <v>0.7787765843201262</v>
      </c>
      <c r="AG3" s="76">
        <v>0.3602828833361772</v>
      </c>
      <c r="AH3" s="76">
        <v>0.10493759164212998</v>
      </c>
      <c r="AI3" s="76">
        <v>5.4634457209437784E-2</v>
      </c>
      <c r="AJ3" s="76">
        <v>0.71176225471326926</v>
      </c>
    </row>
    <row r="4" spans="1:36" ht="15.75">
      <c r="A4" s="71" t="s">
        <v>131</v>
      </c>
      <c r="B4" s="71" t="s">
        <v>46</v>
      </c>
      <c r="C4" s="72">
        <v>132.62980256304979</v>
      </c>
      <c r="D4" s="72">
        <v>102.7930752787407</v>
      </c>
      <c r="E4" s="72">
        <v>13.713310153616568</v>
      </c>
      <c r="F4" s="72">
        <v>10.850858120442055</v>
      </c>
      <c r="G4" s="72">
        <v>0.53886559548466806</v>
      </c>
      <c r="H4" s="72">
        <v>0.18972528075975123</v>
      </c>
      <c r="I4" s="72">
        <v>103.22893382487638</v>
      </c>
      <c r="J4" s="72">
        <v>19.130237284306965</v>
      </c>
      <c r="K4" s="72">
        <v>132.96422729764981</v>
      </c>
      <c r="L4" s="73">
        <f t="shared" si="0"/>
        <v>0.77503753524683672</v>
      </c>
      <c r="M4" s="73">
        <f t="shared" si="1"/>
        <v>0.77308820099883813</v>
      </c>
      <c r="N4" s="73">
        <f t="shared" si="2"/>
        <v>0.79126469093827012</v>
      </c>
      <c r="O4" s="73">
        <f t="shared" si="3"/>
        <v>8.1607349141748053E-2</v>
      </c>
      <c r="P4" s="73">
        <f t="shared" si="4"/>
        <v>0.35208275003919665</v>
      </c>
      <c r="Q4" s="73">
        <f t="shared" si="5"/>
        <v>1.4268896575846508E-3</v>
      </c>
      <c r="R4" s="73">
        <f t="shared" si="6"/>
        <v>0.18531855920124701</v>
      </c>
      <c r="S4" s="73">
        <f t="shared" si="7"/>
        <v>0.14387506830301489</v>
      </c>
      <c r="T4" s="73">
        <f t="shared" si="8"/>
        <v>0.99999750810118571</v>
      </c>
      <c r="U4" s="65">
        <f t="shared" si="9"/>
        <v>146.88197831215103</v>
      </c>
      <c r="V4" s="73">
        <f t="shared" si="10"/>
        <v>0.77500085434596466</v>
      </c>
      <c r="W4" s="87">
        <f t="shared" ref="W4:W67" si="11">J4/I4</f>
        <v>0.18531855920124701</v>
      </c>
      <c r="X4" s="50">
        <f t="shared" ref="X4:X67" si="12">J4/SUM(D4,F4,H4,J4)</f>
        <v>0.14387542682602039</v>
      </c>
      <c r="AA4" s="80" t="s">
        <v>8</v>
      </c>
      <c r="AB4" s="76">
        <v>0.69273286389030808</v>
      </c>
      <c r="AC4" s="76">
        <v>0.43064458500407138</v>
      </c>
      <c r="AD4" s="76">
        <v>0.57742884158641539</v>
      </c>
      <c r="AE4" s="76">
        <v>5.798265332992196E-2</v>
      </c>
      <c r="AF4" s="76">
        <v>0.79947426147534606</v>
      </c>
      <c r="AG4" s="76">
        <v>0.46429827636878201</v>
      </c>
      <c r="AH4" s="76">
        <v>9.4078929913039608E-2</v>
      </c>
      <c r="AI4" s="76">
        <v>4.7074506227920837E-2</v>
      </c>
      <c r="AJ4" s="76">
        <v>0.73142729177754218</v>
      </c>
    </row>
    <row r="5" spans="1:36" ht="15.75">
      <c r="A5" s="71" t="s">
        <v>131</v>
      </c>
      <c r="B5" s="71" t="s">
        <v>40</v>
      </c>
      <c r="C5" s="72">
        <v>272.86065174822284</v>
      </c>
      <c r="D5" s="72">
        <v>219.3983206739633</v>
      </c>
      <c r="E5" s="72">
        <v>32.364293771967965</v>
      </c>
      <c r="F5" s="72">
        <v>26.05491675302844</v>
      </c>
      <c r="G5" s="72">
        <v>7.2312588392079897</v>
      </c>
      <c r="H5" s="72">
        <v>6.0947259961151978</v>
      </c>
      <c r="I5" s="72">
        <v>111.92402006200777</v>
      </c>
      <c r="J5" s="72">
        <v>9.819565986490403</v>
      </c>
      <c r="K5" s="72">
        <v>261.36752940959718</v>
      </c>
      <c r="L5" s="73">
        <f t="shared" si="0"/>
        <v>0.80406727488289176</v>
      </c>
      <c r="M5" s="73">
        <f t="shared" si="1"/>
        <v>0.83942454967364122</v>
      </c>
      <c r="N5" s="73">
        <f t="shared" si="2"/>
        <v>0.80505129933024111</v>
      </c>
      <c r="O5" s="73">
        <f t="shared" si="3"/>
        <v>9.9686892292565429E-2</v>
      </c>
      <c r="P5" s="73">
        <f t="shared" si="4"/>
        <v>0.84283056818122803</v>
      </c>
      <c r="Q5" s="73">
        <f t="shared" si="5"/>
        <v>2.3318604303612493E-2</v>
      </c>
      <c r="R5" s="73">
        <f t="shared" si="6"/>
        <v>8.7734214523836798E-2</v>
      </c>
      <c r="S5" s="73">
        <f t="shared" si="7"/>
        <v>3.7569953730181439E-2</v>
      </c>
      <c r="T5" s="73">
        <f t="shared" si="8"/>
        <v>1.0000000000000007</v>
      </c>
      <c r="U5" s="65">
        <f t="shared" si="9"/>
        <v>312.45620435939878</v>
      </c>
      <c r="V5" s="73">
        <f t="shared" si="10"/>
        <v>0.80506630981718985</v>
      </c>
      <c r="W5" s="87">
        <f t="shared" si="11"/>
        <v>8.7734214523836798E-2</v>
      </c>
      <c r="X5" s="50">
        <f t="shared" si="12"/>
        <v>3.7569953730181425E-2</v>
      </c>
      <c r="AA5" s="80" t="s">
        <v>141</v>
      </c>
      <c r="AB5" s="76">
        <v>0.68889536910518367</v>
      </c>
      <c r="AC5" s="76">
        <v>0.63007148299343696</v>
      </c>
      <c r="AD5" s="76">
        <v>0.64830888454034952</v>
      </c>
      <c r="AE5" s="76">
        <v>5.1465480766773937E-2</v>
      </c>
      <c r="AF5" s="76">
        <v>0.78395504065189825</v>
      </c>
      <c r="AG5" s="76">
        <v>0.25321207089820175</v>
      </c>
      <c r="AH5" s="76">
        <v>0.11209302199732459</v>
      </c>
      <c r="AI5" s="76">
        <v>6.5250971293276214E-2</v>
      </c>
      <c r="AJ5" s="76">
        <v>0.70976243879804501</v>
      </c>
    </row>
    <row r="6" spans="1:36" ht="15.75">
      <c r="A6" s="71" t="s">
        <v>131</v>
      </c>
      <c r="B6" s="71" t="s">
        <v>43</v>
      </c>
      <c r="C6" s="72">
        <v>242.1791945655599</v>
      </c>
      <c r="D6" s="72">
        <v>189.43941586457518</v>
      </c>
      <c r="E6" s="72">
        <v>24.834702806590833</v>
      </c>
      <c r="F6" s="72">
        <v>20.410579938547659</v>
      </c>
      <c r="G6" s="72">
        <v>10.336951576608666</v>
      </c>
      <c r="H6" s="72">
        <v>9.2868212748871635</v>
      </c>
      <c r="I6" s="72">
        <v>166.19662545659938</v>
      </c>
      <c r="J6" s="72">
        <v>26.373456690610805</v>
      </c>
      <c r="K6" s="72">
        <v>245.51621875304889</v>
      </c>
      <c r="L6" s="73">
        <f t="shared" si="0"/>
        <v>0.78222828432643243</v>
      </c>
      <c r="M6" s="73">
        <f t="shared" si="1"/>
        <v>0.77159634026101453</v>
      </c>
      <c r="N6" s="73">
        <f t="shared" si="2"/>
        <v>0.82185722525058502</v>
      </c>
      <c r="O6" s="73">
        <f t="shared" si="3"/>
        <v>8.3133326352983331E-2</v>
      </c>
      <c r="P6" s="73">
        <f t="shared" si="4"/>
        <v>0.89841005890964731</v>
      </c>
      <c r="Q6" s="73">
        <f t="shared" si="5"/>
        <v>3.7825693642782356E-2</v>
      </c>
      <c r="R6" s="73">
        <f t="shared" si="6"/>
        <v>0.15868828033152801</v>
      </c>
      <c r="S6" s="73">
        <f t="shared" si="7"/>
        <v>0.10742042552039463</v>
      </c>
      <c r="T6" s="73">
        <f t="shared" si="8"/>
        <v>0.99997578577717483</v>
      </c>
      <c r="U6" s="65">
        <f t="shared" si="9"/>
        <v>277.35084894875939</v>
      </c>
      <c r="V6" s="73">
        <f t="shared" si="10"/>
        <v>0.79010689135657042</v>
      </c>
      <c r="W6" s="87">
        <f t="shared" si="11"/>
        <v>0.15868828033152801</v>
      </c>
      <c r="X6" s="50">
        <f t="shared" si="12"/>
        <v>0.10742302668549936</v>
      </c>
      <c r="AA6" s="80" t="s">
        <v>144</v>
      </c>
      <c r="AB6" s="76">
        <v>0.68071738758476996</v>
      </c>
      <c r="AC6" s="76">
        <v>0.71710450522404301</v>
      </c>
      <c r="AD6" s="76">
        <v>0.70000188991348034</v>
      </c>
      <c r="AE6" s="76">
        <v>6.8064251012235608E-2</v>
      </c>
      <c r="AF6" s="76">
        <v>0.79670823637370636</v>
      </c>
      <c r="AG6" s="76">
        <v>7.8313436696796176E-2</v>
      </c>
      <c r="AH6" s="76">
        <v>0.12340432572366226</v>
      </c>
      <c r="AI6" s="76">
        <v>0.13651544114076283</v>
      </c>
      <c r="AJ6" s="76">
        <v>0.69134728777014853</v>
      </c>
    </row>
    <row r="7" spans="1:36">
      <c r="A7" s="71" t="s">
        <v>131</v>
      </c>
      <c r="B7" s="71" t="s">
        <v>44</v>
      </c>
      <c r="C7" s="72">
        <v>126.90662353012192</v>
      </c>
      <c r="D7" s="72">
        <v>102.54889668480291</v>
      </c>
      <c r="E7" s="72">
        <v>20.019461821204228</v>
      </c>
      <c r="F7" s="72">
        <v>17.491506484765818</v>
      </c>
      <c r="G7" s="72">
        <v>3.0357271478726151</v>
      </c>
      <c r="H7" s="72">
        <v>2.7791020041822785</v>
      </c>
      <c r="I7" s="72">
        <v>68.725175219308738</v>
      </c>
      <c r="J7" s="72">
        <v>6.3145240524135193</v>
      </c>
      <c r="K7" s="72">
        <v>129.13402922616453</v>
      </c>
      <c r="L7" s="73">
        <f t="shared" si="0"/>
        <v>0.80806575600415698</v>
      </c>
      <c r="M7" s="73">
        <f t="shared" si="1"/>
        <v>0.79412759982265724</v>
      </c>
      <c r="N7" s="73">
        <f t="shared" si="2"/>
        <v>0.87372511014452703</v>
      </c>
      <c r="O7" s="73">
        <f t="shared" si="3"/>
        <v>0.13545234040619381</v>
      </c>
      <c r="P7" s="73">
        <f t="shared" si="4"/>
        <v>0.91546501671924796</v>
      </c>
      <c r="Q7" s="73">
        <f t="shared" si="5"/>
        <v>2.1521066297056191E-2</v>
      </c>
      <c r="R7" s="73">
        <f t="shared" si="6"/>
        <v>9.1880799608924341E-2</v>
      </c>
      <c r="S7" s="73">
        <f t="shared" si="7"/>
        <v>4.8898993474092732E-2</v>
      </c>
      <c r="T7" s="73">
        <f t="shared" si="8"/>
        <v>1</v>
      </c>
      <c r="U7" s="65">
        <f t="shared" si="9"/>
        <v>149.96181249919877</v>
      </c>
      <c r="V7" s="73">
        <f t="shared" si="10"/>
        <v>0.81900520623813622</v>
      </c>
      <c r="W7" s="87">
        <f t="shared" si="11"/>
        <v>9.1880799608924341E-2</v>
      </c>
      <c r="X7" s="50">
        <f t="shared" si="12"/>
        <v>4.8898993474092732E-2</v>
      </c>
    </row>
    <row r="8" spans="1:36">
      <c r="A8" s="71" t="s">
        <v>132</v>
      </c>
      <c r="B8" s="71" t="s">
        <v>71</v>
      </c>
      <c r="C8" s="72">
        <v>28.085836780809718</v>
      </c>
      <c r="D8" s="72">
        <v>18.488079195123159</v>
      </c>
      <c r="E8" s="72">
        <v>4.4304260529034147</v>
      </c>
      <c r="F8" s="72">
        <v>2.8116447522965382</v>
      </c>
      <c r="G8" s="72">
        <v>0.3658021364532853</v>
      </c>
      <c r="H8" s="72">
        <v>0.11898217776962122</v>
      </c>
      <c r="I8" s="72">
        <v>89.548454481399617</v>
      </c>
      <c r="J8" s="72">
        <v>14.283783355603115</v>
      </c>
      <c r="K8" s="72">
        <v>35.702489480792423</v>
      </c>
      <c r="L8" s="73">
        <f t="shared" si="0"/>
        <v>0.65827054893929871</v>
      </c>
      <c r="M8" s="73">
        <f t="shared" si="1"/>
        <v>0.51783725628067356</v>
      </c>
      <c r="N8" s="73">
        <f t="shared" si="2"/>
        <v>0.63462175391776776</v>
      </c>
      <c r="O8" s="73">
        <f t="shared" si="3"/>
        <v>7.8752064441029376E-2</v>
      </c>
      <c r="P8" s="73">
        <f t="shared" si="4"/>
        <v>0.3252637584986216</v>
      </c>
      <c r="Q8" s="73">
        <f t="shared" si="5"/>
        <v>3.3326017176934517E-3</v>
      </c>
      <c r="R8" s="73">
        <f t="shared" si="6"/>
        <v>0.15950898804814151</v>
      </c>
      <c r="S8" s="73">
        <f t="shared" si="7"/>
        <v>0.40007807756060387</v>
      </c>
      <c r="T8" s="73">
        <f t="shared" si="8"/>
        <v>1.0000000000000002</v>
      </c>
      <c r="U8" s="65">
        <f t="shared" si="9"/>
        <v>32.882064970166418</v>
      </c>
      <c r="V8" s="73">
        <f t="shared" si="10"/>
        <v>0.65137959384917898</v>
      </c>
      <c r="W8" s="87">
        <f t="shared" si="11"/>
        <v>0.15950898804814151</v>
      </c>
      <c r="X8" s="50">
        <f t="shared" si="12"/>
        <v>0.40007807756060376</v>
      </c>
    </row>
    <row r="9" spans="1:36">
      <c r="A9" s="71" t="s">
        <v>132</v>
      </c>
      <c r="B9" s="71" t="s">
        <v>78</v>
      </c>
      <c r="C9" s="72">
        <v>45.643306786478199</v>
      </c>
      <c r="D9" s="72">
        <v>33.625130520530497</v>
      </c>
      <c r="E9" s="72">
        <v>3.9530244893887376</v>
      </c>
      <c r="F9" s="72">
        <v>2.9389106917611016</v>
      </c>
      <c r="G9" s="72">
        <v>0.94718017022794454</v>
      </c>
      <c r="H9" s="72">
        <v>0.79817655028145051</v>
      </c>
      <c r="I9" s="72">
        <v>79.060339562486064</v>
      </c>
      <c r="J9" s="72">
        <v>15.886682201366614</v>
      </c>
      <c r="K9" s="72">
        <v>53.24943051794417</v>
      </c>
      <c r="L9" s="73">
        <f t="shared" si="0"/>
        <v>0.73669356775201755</v>
      </c>
      <c r="M9" s="73">
        <f t="shared" si="1"/>
        <v>0.63146460334818777</v>
      </c>
      <c r="N9" s="73">
        <f t="shared" si="2"/>
        <v>0.74345876167732772</v>
      </c>
      <c r="O9" s="73">
        <f t="shared" si="3"/>
        <v>5.5191401357254664E-2</v>
      </c>
      <c r="P9" s="73">
        <f t="shared" si="4"/>
        <v>0.84268714165475467</v>
      </c>
      <c r="Q9" s="73">
        <f t="shared" si="5"/>
        <v>1.4989391295226685E-2</v>
      </c>
      <c r="R9" s="73">
        <f t="shared" si="6"/>
        <v>0.20094376383003554</v>
      </c>
      <c r="S9" s="73">
        <f t="shared" si="7"/>
        <v>0.29834464043729197</v>
      </c>
      <c r="T9" s="73">
        <f t="shared" si="8"/>
        <v>0.99999003643796103</v>
      </c>
      <c r="U9" s="65">
        <f t="shared" si="9"/>
        <v>50.543511446094882</v>
      </c>
      <c r="V9" s="73">
        <f t="shared" si="10"/>
        <v>0.73920898437023319</v>
      </c>
      <c r="W9" s="87">
        <f t="shared" si="11"/>
        <v>0.20094376383003554</v>
      </c>
      <c r="X9" s="50">
        <f t="shared" si="12"/>
        <v>0.29834761304224366</v>
      </c>
    </row>
    <row r="10" spans="1:36">
      <c r="A10" s="71" t="s">
        <v>132</v>
      </c>
      <c r="B10" s="71" t="s">
        <v>80</v>
      </c>
      <c r="C10" s="72">
        <v>18.822757528791175</v>
      </c>
      <c r="D10" s="72">
        <v>12.237159740380106</v>
      </c>
      <c r="E10" s="72">
        <v>5.853059913897436</v>
      </c>
      <c r="F10" s="72">
        <v>3.494132193097899</v>
      </c>
      <c r="G10" s="72">
        <v>0.20138653162159836</v>
      </c>
      <c r="H10" s="72">
        <v>0.20138653162159836</v>
      </c>
      <c r="I10" s="72">
        <v>52.035719875911688</v>
      </c>
      <c r="J10" s="72">
        <v>7.8274957258888431</v>
      </c>
      <c r="K10" s="72">
        <v>23.75971136896278</v>
      </c>
      <c r="L10" s="73">
        <f t="shared" si="0"/>
        <v>0.65012577044900144</v>
      </c>
      <c r="M10" s="73">
        <f t="shared" si="1"/>
        <v>0.51503823217168632</v>
      </c>
      <c r="N10" s="73">
        <f t="shared" si="2"/>
        <v>0.59697529915958536</v>
      </c>
      <c r="O10" s="73">
        <f t="shared" si="3"/>
        <v>0.14706122220248308</v>
      </c>
      <c r="P10" s="73">
        <f t="shared" si="4"/>
        <v>1</v>
      </c>
      <c r="Q10" s="73">
        <f t="shared" si="5"/>
        <v>8.4759670895947336E-3</v>
      </c>
      <c r="R10" s="73">
        <f t="shared" si="6"/>
        <v>0.15042543361665567</v>
      </c>
      <c r="S10" s="73">
        <f t="shared" si="7"/>
        <v>0.32944405781434999</v>
      </c>
      <c r="T10" s="73">
        <f t="shared" si="8"/>
        <v>1.0000194792781141</v>
      </c>
      <c r="U10" s="65">
        <f t="shared" si="9"/>
        <v>24.877203974310209</v>
      </c>
      <c r="V10" s="73">
        <f t="shared" si="10"/>
        <v>0.64045294163896815</v>
      </c>
      <c r="W10" s="87">
        <f t="shared" si="11"/>
        <v>0.15042543361665567</v>
      </c>
      <c r="X10" s="50">
        <f t="shared" si="12"/>
        <v>0.32943764060692743</v>
      </c>
    </row>
    <row r="11" spans="1:36">
      <c r="A11" s="71" t="s">
        <v>132</v>
      </c>
      <c r="B11" s="71" t="s">
        <v>83</v>
      </c>
      <c r="C11" s="72">
        <v>59.764557052496848</v>
      </c>
      <c r="D11" s="72">
        <v>43.655928233123667</v>
      </c>
      <c r="E11" s="72">
        <v>4.5704412996658732</v>
      </c>
      <c r="F11" s="72">
        <v>3.1590321060309829</v>
      </c>
      <c r="G11" s="72">
        <v>0.80312555640272243</v>
      </c>
      <c r="H11" s="72">
        <v>0.47211555258815691</v>
      </c>
      <c r="I11" s="72">
        <v>128.93586272464808</v>
      </c>
      <c r="J11" s="72">
        <v>23.810880905549045</v>
      </c>
      <c r="K11" s="72">
        <v>71.097309677919569</v>
      </c>
      <c r="L11" s="73">
        <f t="shared" si="0"/>
        <v>0.73046518515608749</v>
      </c>
      <c r="M11" s="73">
        <f t="shared" si="1"/>
        <v>0.61403066347926427</v>
      </c>
      <c r="N11" s="73">
        <f t="shared" si="2"/>
        <v>0.69118754599515964</v>
      </c>
      <c r="O11" s="73">
        <f t="shared" si="3"/>
        <v>4.4432512571035754E-2</v>
      </c>
      <c r="P11" s="73">
        <f t="shared" si="4"/>
        <v>0.58784775160537595</v>
      </c>
      <c r="Q11" s="73">
        <f t="shared" si="5"/>
        <v>6.6404137473964099E-3</v>
      </c>
      <c r="R11" s="73">
        <f t="shared" si="6"/>
        <v>0.18467228901550001</v>
      </c>
      <c r="S11" s="73">
        <f t="shared" si="7"/>
        <v>0.33490551208499386</v>
      </c>
      <c r="T11" s="73">
        <f t="shared" si="8"/>
        <v>1.0000091018826902</v>
      </c>
      <c r="U11" s="65">
        <f t="shared" si="9"/>
        <v>65.138123908565447</v>
      </c>
      <c r="V11" s="73">
        <f t="shared" si="10"/>
        <v>0.72595084190818571</v>
      </c>
      <c r="W11" s="87">
        <f t="shared" si="11"/>
        <v>0.18467228901550001</v>
      </c>
      <c r="X11" s="50">
        <f t="shared" si="12"/>
        <v>0.3349024638420553</v>
      </c>
    </row>
    <row r="12" spans="1:36">
      <c r="A12" s="71" t="s">
        <v>133</v>
      </c>
      <c r="B12" s="71" t="s">
        <v>49</v>
      </c>
      <c r="C12" s="72">
        <v>234.60013861228239</v>
      </c>
      <c r="D12" s="72">
        <v>157.04386157309102</v>
      </c>
      <c r="E12" s="72">
        <v>3.1276573543797839</v>
      </c>
      <c r="F12" s="72">
        <v>1.7884340449972598</v>
      </c>
      <c r="G12" s="72">
        <v>15.387311699668</v>
      </c>
      <c r="H12" s="72">
        <v>12.27496312973847</v>
      </c>
      <c r="I12" s="72">
        <v>96.170554416084215</v>
      </c>
      <c r="J12" s="72">
        <v>6.6477910799936453</v>
      </c>
      <c r="K12" s="72">
        <v>177.75504982782044</v>
      </c>
      <c r="L12" s="73">
        <f t="shared" si="0"/>
        <v>0.66941077913271552</v>
      </c>
      <c r="M12" s="73">
        <f t="shared" si="1"/>
        <v>0.88348467019760635</v>
      </c>
      <c r="N12" s="73">
        <f t="shared" si="2"/>
        <v>0.57181265156582572</v>
      </c>
      <c r="O12" s="73">
        <f t="shared" si="3"/>
        <v>1.0061227777942723E-2</v>
      </c>
      <c r="P12" s="73">
        <f t="shared" si="4"/>
        <v>0.79773279240215278</v>
      </c>
      <c r="Q12" s="73">
        <f t="shared" si="5"/>
        <v>6.9055495985224702E-2</v>
      </c>
      <c r="R12" s="73">
        <f t="shared" si="6"/>
        <v>6.9125015659489877E-2</v>
      </c>
      <c r="S12" s="73">
        <f t="shared" si="7"/>
        <v>3.7398606039226005E-2</v>
      </c>
      <c r="T12" s="73">
        <f t="shared" si="8"/>
        <v>0.99999999999999978</v>
      </c>
      <c r="U12" s="65">
        <f t="shared" si="9"/>
        <v>253.11510766633018</v>
      </c>
      <c r="V12" s="73">
        <f t="shared" si="10"/>
        <v>0.67600571267910825</v>
      </c>
      <c r="W12" s="87">
        <f t="shared" si="11"/>
        <v>6.9125015659489877E-2</v>
      </c>
      <c r="X12" s="50">
        <f t="shared" si="12"/>
        <v>3.7398606039226019E-2</v>
      </c>
    </row>
    <row r="13" spans="1:36">
      <c r="A13" s="71" t="s">
        <v>133</v>
      </c>
      <c r="B13" s="71" t="s">
        <v>41</v>
      </c>
      <c r="C13" s="72">
        <v>319.78182564830422</v>
      </c>
      <c r="D13" s="72">
        <v>211.70919113803367</v>
      </c>
      <c r="E13" s="72">
        <v>27.431522509070533</v>
      </c>
      <c r="F13" s="72">
        <v>19.319251803571877</v>
      </c>
      <c r="G13" s="72">
        <v>94.664821512450047</v>
      </c>
      <c r="H13" s="72">
        <v>69.456829106994761</v>
      </c>
      <c r="I13" s="72">
        <v>177.46980356864856</v>
      </c>
      <c r="J13" s="72">
        <v>17.283234504203822</v>
      </c>
      <c r="K13" s="72">
        <v>317.76850655280458</v>
      </c>
      <c r="L13" s="73">
        <f t="shared" si="0"/>
        <v>0.66204259954057321</v>
      </c>
      <c r="M13" s="73">
        <f t="shared" si="1"/>
        <v>0.66623717194218957</v>
      </c>
      <c r="N13" s="73">
        <f t="shared" si="2"/>
        <v>0.70427194834642359</v>
      </c>
      <c r="O13" s="73">
        <f t="shared" si="3"/>
        <v>6.0796622085522931E-2</v>
      </c>
      <c r="P13" s="73">
        <f t="shared" si="4"/>
        <v>0.73371319986971084</v>
      </c>
      <c r="Q13" s="73">
        <f t="shared" si="5"/>
        <v>0.21857681826456551</v>
      </c>
      <c r="R13" s="73">
        <f t="shared" si="6"/>
        <v>9.7386902766916916E-2</v>
      </c>
      <c r="S13" s="73">
        <f t="shared" si="7"/>
        <v>5.4389387707720532E-2</v>
      </c>
      <c r="T13" s="73">
        <f t="shared" si="8"/>
        <v>0.99999999999999856</v>
      </c>
      <c r="U13" s="65">
        <f t="shared" si="9"/>
        <v>441.87816966982479</v>
      </c>
      <c r="V13" s="73">
        <f t="shared" si="10"/>
        <v>0.68001836857685349</v>
      </c>
      <c r="W13" s="87">
        <f t="shared" si="11"/>
        <v>9.7386902766916916E-2</v>
      </c>
      <c r="X13" s="50">
        <f t="shared" si="12"/>
        <v>5.4389387707720602E-2</v>
      </c>
    </row>
    <row r="14" spans="1:36">
      <c r="A14" s="71" t="s">
        <v>133</v>
      </c>
      <c r="B14" s="71" t="s">
        <v>42</v>
      </c>
      <c r="C14" s="72">
        <v>205.48576609811352</v>
      </c>
      <c r="D14" s="72">
        <v>154.01770114713551</v>
      </c>
      <c r="E14" s="72">
        <v>21.789197495424773</v>
      </c>
      <c r="F14" s="72">
        <v>14.914508847634957</v>
      </c>
      <c r="G14" s="72">
        <v>52.514653465046592</v>
      </c>
      <c r="H14" s="72">
        <v>43.073926195341372</v>
      </c>
      <c r="I14" s="72">
        <v>179.32254847936761</v>
      </c>
      <c r="J14" s="72">
        <v>29.482551949537825</v>
      </c>
      <c r="K14" s="72">
        <v>241.4886881396497</v>
      </c>
      <c r="L14" s="73">
        <f t="shared" si="0"/>
        <v>0.7495297804403469</v>
      </c>
      <c r="M14" s="73">
        <f t="shared" si="1"/>
        <v>0.63778432991473755</v>
      </c>
      <c r="N14" s="73">
        <f t="shared" si="2"/>
        <v>0.68449096625824146</v>
      </c>
      <c r="O14" s="73">
        <f t="shared" si="3"/>
        <v>6.1760693482297173E-2</v>
      </c>
      <c r="P14" s="73">
        <f t="shared" si="4"/>
        <v>0.82022680058264297</v>
      </c>
      <c r="Q14" s="73">
        <f t="shared" si="5"/>
        <v>0.17836829760917122</v>
      </c>
      <c r="R14" s="73">
        <f t="shared" si="6"/>
        <v>0.16441073473216899</v>
      </c>
      <c r="S14" s="73">
        <f t="shared" si="7"/>
        <v>0.12208667899379394</v>
      </c>
      <c r="T14" s="73">
        <f t="shared" si="8"/>
        <v>0.99999999999999989</v>
      </c>
      <c r="U14" s="65">
        <f t="shared" si="9"/>
        <v>279.78961705858489</v>
      </c>
      <c r="V14" s="73">
        <f t="shared" si="10"/>
        <v>0.75773410900276561</v>
      </c>
      <c r="W14" s="87">
        <f t="shared" si="11"/>
        <v>0.16441073473216899</v>
      </c>
      <c r="X14" s="50">
        <f t="shared" si="12"/>
        <v>0.12208667899379397</v>
      </c>
    </row>
    <row r="15" spans="1:36">
      <c r="A15" s="71" t="s">
        <v>134</v>
      </c>
      <c r="B15" s="71" t="s">
        <v>47</v>
      </c>
      <c r="C15" s="72">
        <v>127.00707267459622</v>
      </c>
      <c r="D15" s="72">
        <v>91.519377367896737</v>
      </c>
      <c r="E15" s="72">
        <v>7.7171411133495722</v>
      </c>
      <c r="F15" s="72">
        <v>6.3061764239358586</v>
      </c>
      <c r="G15" s="72">
        <v>0.12065494233790848</v>
      </c>
      <c r="H15" s="72">
        <v>0</v>
      </c>
      <c r="I15" s="72">
        <v>62.796968828541232</v>
      </c>
      <c r="J15" s="72">
        <v>5.3018875559331509</v>
      </c>
      <c r="K15" s="72">
        <v>103.12784883081484</v>
      </c>
      <c r="L15" s="73">
        <f t="shared" si="0"/>
        <v>0.72058488901935236</v>
      </c>
      <c r="M15" s="73">
        <f t="shared" si="1"/>
        <v>0.88743611357624419</v>
      </c>
      <c r="N15" s="73">
        <f t="shared" si="2"/>
        <v>0.81716484528539435</v>
      </c>
      <c r="O15" s="73">
        <f t="shared" si="3"/>
        <v>6.1149112440824605E-2</v>
      </c>
      <c r="P15" s="73">
        <f t="shared" si="4"/>
        <v>0</v>
      </c>
      <c r="Q15" s="73">
        <f t="shared" si="5"/>
        <v>0</v>
      </c>
      <c r="R15" s="73">
        <f t="shared" si="6"/>
        <v>8.4429036223217235E-2</v>
      </c>
      <c r="S15" s="73">
        <f t="shared" si="7"/>
        <v>5.1410822741305304E-2</v>
      </c>
      <c r="T15" s="73">
        <f t="shared" si="8"/>
        <v>0.99999604875837411</v>
      </c>
      <c r="U15" s="65">
        <f t="shared" si="9"/>
        <v>134.84486873028371</v>
      </c>
      <c r="V15" s="73">
        <f t="shared" si="10"/>
        <v>0.72546738124313026</v>
      </c>
      <c r="W15" s="87">
        <f t="shared" si="11"/>
        <v>8.4429036223217235E-2</v>
      </c>
      <c r="X15" s="50">
        <f t="shared" si="12"/>
        <v>5.1411025878690786E-2</v>
      </c>
    </row>
    <row r="16" spans="1:36">
      <c r="A16" s="71" t="s">
        <v>134</v>
      </c>
      <c r="B16" s="71" t="s">
        <v>52</v>
      </c>
      <c r="C16" s="72">
        <v>30.371807792964287</v>
      </c>
      <c r="D16" s="72">
        <v>20.921732888671826</v>
      </c>
      <c r="E16" s="72">
        <v>3.0335572824294146</v>
      </c>
      <c r="F16" s="72">
        <v>2.6003710414268579</v>
      </c>
      <c r="G16" s="72">
        <v>0.30761713323502154</v>
      </c>
      <c r="H16" s="72">
        <v>0.30761713323502154</v>
      </c>
      <c r="I16" s="72">
        <v>24.833959760433231</v>
      </c>
      <c r="J16" s="72">
        <v>3.768864941053705</v>
      </c>
      <c r="K16" s="72">
        <v>27.598586004387418</v>
      </c>
      <c r="L16" s="73">
        <f t="shared" si="0"/>
        <v>0.68885372353496865</v>
      </c>
      <c r="M16" s="73">
        <f t="shared" si="1"/>
        <v>0.75807263768317135</v>
      </c>
      <c r="N16" s="73">
        <f t="shared" si="2"/>
        <v>0.85720189181473416</v>
      </c>
      <c r="O16" s="73">
        <f t="shared" si="3"/>
        <v>9.422116919372138E-2</v>
      </c>
      <c r="P16" s="73">
        <f t="shared" si="4"/>
        <v>1</v>
      </c>
      <c r="Q16" s="73">
        <f t="shared" si="5"/>
        <v>1.1146119340538637E-2</v>
      </c>
      <c r="R16" s="73">
        <f t="shared" si="6"/>
        <v>0.15176254521675028</v>
      </c>
      <c r="S16" s="73">
        <f t="shared" si="7"/>
        <v>0.13656007378256838</v>
      </c>
      <c r="T16" s="73">
        <f t="shared" si="8"/>
        <v>0.99999999999999978</v>
      </c>
      <c r="U16" s="65">
        <f t="shared" si="9"/>
        <v>33.712982208628723</v>
      </c>
      <c r="V16" s="73">
        <f t="shared" si="10"/>
        <v>0.70684108916459387</v>
      </c>
      <c r="W16" s="87">
        <f t="shared" si="11"/>
        <v>0.15176254521675028</v>
      </c>
      <c r="X16" s="50">
        <f t="shared" si="12"/>
        <v>0.13656007378256843</v>
      </c>
    </row>
    <row r="17" spans="1:36">
      <c r="A17" s="71" t="s">
        <v>134</v>
      </c>
      <c r="B17" s="71" t="s">
        <v>54</v>
      </c>
      <c r="C17" s="72">
        <v>21.348107821207329</v>
      </c>
      <c r="D17" s="72">
        <v>15.509222347846606</v>
      </c>
      <c r="E17" s="72">
        <v>2.5551407109370681</v>
      </c>
      <c r="F17" s="72">
        <v>1.7172299464187202</v>
      </c>
      <c r="G17" s="72">
        <v>0.30653833226922467</v>
      </c>
      <c r="H17" s="72">
        <v>0.1419359743331427</v>
      </c>
      <c r="I17" s="72">
        <v>13.762150491231091</v>
      </c>
      <c r="J17" s="72">
        <v>2.8517763180221474</v>
      </c>
      <c r="K17" s="72">
        <v>20.220164586620612</v>
      </c>
      <c r="L17" s="73">
        <f t="shared" si="0"/>
        <v>0.7264916627617769</v>
      </c>
      <c r="M17" s="73">
        <f t="shared" si="1"/>
        <v>0.76701761162264881</v>
      </c>
      <c r="N17" s="73">
        <f t="shared" si="2"/>
        <v>0.67206864149135104</v>
      </c>
      <c r="O17" s="73">
        <f t="shared" si="3"/>
        <v>8.4926605768332178E-2</v>
      </c>
      <c r="P17" s="73">
        <f t="shared" si="4"/>
        <v>0.46302846786705948</v>
      </c>
      <c r="Q17" s="73">
        <f t="shared" si="5"/>
        <v>7.0195261628611897E-3</v>
      </c>
      <c r="R17" s="73">
        <f t="shared" si="6"/>
        <v>0.20721880056748618</v>
      </c>
      <c r="S17" s="73">
        <f t="shared" si="7"/>
        <v>0.14103625644615803</v>
      </c>
      <c r="T17" s="73">
        <f t="shared" si="8"/>
        <v>1.0000000000000002</v>
      </c>
      <c r="U17" s="65">
        <f t="shared" si="9"/>
        <v>24.209786864413619</v>
      </c>
      <c r="V17" s="73">
        <f t="shared" si="10"/>
        <v>0.71741186181727856</v>
      </c>
      <c r="W17" s="87">
        <f t="shared" si="11"/>
        <v>0.20721880056748618</v>
      </c>
      <c r="X17" s="50">
        <f t="shared" si="12"/>
        <v>0.141036256446158</v>
      </c>
    </row>
    <row r="18" spans="1:36">
      <c r="A18" s="71" t="s">
        <v>134</v>
      </c>
      <c r="B18" s="71" t="s">
        <v>51</v>
      </c>
      <c r="C18" s="72">
        <v>63.709525253853677</v>
      </c>
      <c r="D18" s="72">
        <v>41.754373846887447</v>
      </c>
      <c r="E18" s="72">
        <v>0.64485203115052148</v>
      </c>
      <c r="F18" s="72">
        <v>0.28742529219697938</v>
      </c>
      <c r="G18" s="72">
        <v>0</v>
      </c>
      <c r="H18" s="72">
        <v>0</v>
      </c>
      <c r="I18" s="72">
        <v>32.347785804127014</v>
      </c>
      <c r="J18" s="72">
        <v>1.9570513423023026</v>
      </c>
      <c r="K18" s="72">
        <v>43.998850481386711</v>
      </c>
      <c r="L18" s="73">
        <f t="shared" si="0"/>
        <v>0.65538667382177362</v>
      </c>
      <c r="M18" s="73">
        <f t="shared" si="1"/>
        <v>0.94898783468334547</v>
      </c>
      <c r="N18" s="73">
        <f t="shared" si="2"/>
        <v>0.44572286092387065</v>
      </c>
      <c r="O18" s="73">
        <f t="shared" si="3"/>
        <v>6.5325636704661608E-3</v>
      </c>
      <c r="P18" s="73" t="e">
        <f t="shared" si="4"/>
        <v>#DIV/0!</v>
      </c>
      <c r="Q18" s="73">
        <f t="shared" si="5"/>
        <v>0</v>
      </c>
      <c r="R18" s="73">
        <f t="shared" si="6"/>
        <v>6.0500318450007078E-2</v>
      </c>
      <c r="S18" s="73">
        <f t="shared" si="7"/>
        <v>4.4479601646188784E-2</v>
      </c>
      <c r="T18" s="73">
        <f t="shared" si="8"/>
        <v>1.0000000000000004</v>
      </c>
      <c r="U18" s="65">
        <f t="shared" si="9"/>
        <v>64.354377285004205</v>
      </c>
      <c r="V18" s="73">
        <f t="shared" si="10"/>
        <v>0.65328577344312155</v>
      </c>
      <c r="W18" s="87">
        <f t="shared" si="11"/>
        <v>6.0500318450007078E-2</v>
      </c>
      <c r="X18" s="50">
        <f t="shared" si="12"/>
        <v>4.447960164618877E-2</v>
      </c>
    </row>
    <row r="19" spans="1:36">
      <c r="A19" s="71" t="s">
        <v>134</v>
      </c>
      <c r="B19" s="71" t="s">
        <v>58</v>
      </c>
      <c r="C19" s="72">
        <v>13.198115572925373</v>
      </c>
      <c r="D19" s="72">
        <v>10.305937546584994</v>
      </c>
      <c r="E19" s="72">
        <v>2.0216758144991811</v>
      </c>
      <c r="F19" s="72">
        <v>1.8199808256698897</v>
      </c>
      <c r="G19" s="72">
        <v>0</v>
      </c>
      <c r="H19" s="72">
        <v>0</v>
      </c>
      <c r="I19" s="72">
        <v>7.0833764041567475</v>
      </c>
      <c r="J19" s="72">
        <v>1.3747870649571046</v>
      </c>
      <c r="K19" s="72">
        <v>13.500628839338701</v>
      </c>
      <c r="L19" s="73">
        <f t="shared" si="0"/>
        <v>0.78086432033726128</v>
      </c>
      <c r="M19" s="73">
        <f t="shared" si="1"/>
        <v>0.76336722305520466</v>
      </c>
      <c r="N19" s="73">
        <f t="shared" si="2"/>
        <v>0.90023376281065315</v>
      </c>
      <c r="O19" s="73">
        <f t="shared" si="3"/>
        <v>0.13480711508539164</v>
      </c>
      <c r="P19" s="73" t="e">
        <f t="shared" si="4"/>
        <v>#DIV/0!</v>
      </c>
      <c r="Q19" s="73">
        <f t="shared" si="5"/>
        <v>0</v>
      </c>
      <c r="R19" s="73">
        <f t="shared" si="6"/>
        <v>0.19408640548176098</v>
      </c>
      <c r="S19" s="73">
        <f t="shared" si="7"/>
        <v>0.10183133551166092</v>
      </c>
      <c r="T19" s="73">
        <f t="shared" si="8"/>
        <v>1.0000056736522573</v>
      </c>
      <c r="U19" s="65">
        <f t="shared" si="9"/>
        <v>15.219791387424554</v>
      </c>
      <c r="V19" s="73">
        <f t="shared" si="10"/>
        <v>0.79672040592317173</v>
      </c>
      <c r="W19" s="87">
        <f t="shared" si="11"/>
        <v>0.19408640548176098</v>
      </c>
      <c r="X19" s="50">
        <f t="shared" si="12"/>
        <v>0.10183075775935231</v>
      </c>
    </row>
    <row r="20" spans="1:36">
      <c r="A20" s="71" t="s">
        <v>135</v>
      </c>
      <c r="B20" s="71" t="s">
        <v>67</v>
      </c>
      <c r="C20" s="72">
        <v>38.452652495651279</v>
      </c>
      <c r="D20" s="72">
        <v>16.411734312767319</v>
      </c>
      <c r="E20" s="72">
        <v>3.2833513543946715</v>
      </c>
      <c r="F20" s="72">
        <v>1.1607657358982291</v>
      </c>
      <c r="G20" s="72">
        <v>0.29477864137937149</v>
      </c>
      <c r="H20" s="72">
        <v>1.1845921384119499E-2</v>
      </c>
      <c r="I20" s="72">
        <v>124.18527830344883</v>
      </c>
      <c r="J20" s="72">
        <v>7.1036238233024642</v>
      </c>
      <c r="K20" s="72">
        <v>24.687969793352121</v>
      </c>
      <c r="L20" s="73">
        <f t="shared" si="0"/>
        <v>0.42680369877275354</v>
      </c>
      <c r="M20" s="73">
        <f t="shared" si="1"/>
        <v>0.66476646116063398</v>
      </c>
      <c r="N20" s="73">
        <f t="shared" si="2"/>
        <v>0.35353077103508201</v>
      </c>
      <c r="O20" s="73">
        <f t="shared" si="3"/>
        <v>4.7017464198728709E-2</v>
      </c>
      <c r="P20" s="73">
        <f t="shared" si="4"/>
        <v>4.0185819870423189E-2</v>
      </c>
      <c r="Q20" s="73">
        <f t="shared" si="5"/>
        <v>4.7982565935046314E-4</v>
      </c>
      <c r="R20" s="73">
        <f t="shared" si="6"/>
        <v>5.720181909118599E-2</v>
      </c>
      <c r="S20" s="73">
        <f t="shared" si="7"/>
        <v>0.28773624898128725</v>
      </c>
      <c r="T20" s="73">
        <f t="shared" si="8"/>
        <v>1.0000000000000004</v>
      </c>
      <c r="U20" s="65">
        <f t="shared" si="9"/>
        <v>42.03078249142532</v>
      </c>
      <c r="V20" s="73">
        <f t="shared" si="10"/>
        <v>0.41836827505262453</v>
      </c>
      <c r="W20" s="87">
        <f t="shared" si="11"/>
        <v>5.720181909118599E-2</v>
      </c>
      <c r="X20" s="50">
        <f t="shared" si="12"/>
        <v>0.28773624898128713</v>
      </c>
    </row>
    <row r="21" spans="1:36">
      <c r="A21" s="71" t="s">
        <v>135</v>
      </c>
      <c r="B21" s="71" t="s">
        <v>62</v>
      </c>
      <c r="C21" s="72">
        <v>41.206127849382234</v>
      </c>
      <c r="D21" s="72">
        <v>19.702580402981624</v>
      </c>
      <c r="E21" s="72">
        <v>3.0761629424935362</v>
      </c>
      <c r="F21" s="72">
        <v>1.7864563547559362</v>
      </c>
      <c r="G21" s="72">
        <v>0</v>
      </c>
      <c r="H21" s="72">
        <v>0</v>
      </c>
      <c r="I21" s="72">
        <v>43.128799514208133</v>
      </c>
      <c r="J21" s="72">
        <v>1.9865541678621179</v>
      </c>
      <c r="K21" s="72">
        <v>23.4751724127728</v>
      </c>
      <c r="L21" s="73">
        <f t="shared" si="0"/>
        <v>0.47814685415234925</v>
      </c>
      <c r="M21" s="73">
        <f t="shared" si="1"/>
        <v>0.83929438542745205</v>
      </c>
      <c r="N21" s="73">
        <f t="shared" si="2"/>
        <v>0.58074178388867648</v>
      </c>
      <c r="O21" s="73">
        <f t="shared" si="3"/>
        <v>7.6099818282226062E-2</v>
      </c>
      <c r="P21" s="73" t="e">
        <f t="shared" si="4"/>
        <v>#DIV/0!</v>
      </c>
      <c r="Q21" s="73">
        <f t="shared" si="5"/>
        <v>0</v>
      </c>
      <c r="R21" s="73">
        <f t="shared" si="6"/>
        <v>4.6060965995765257E-2</v>
      </c>
      <c r="S21" s="73">
        <f t="shared" si="7"/>
        <v>8.4623624181828686E-2</v>
      </c>
      <c r="T21" s="73">
        <f t="shared" si="8"/>
        <v>1.0000178278915068</v>
      </c>
      <c r="U21" s="65">
        <f t="shared" si="9"/>
        <v>44.282290791875774</v>
      </c>
      <c r="V21" s="73">
        <f t="shared" si="10"/>
        <v>0.48527382783187079</v>
      </c>
      <c r="W21" s="87">
        <f t="shared" si="11"/>
        <v>4.6060965995765257E-2</v>
      </c>
      <c r="X21" s="50">
        <f t="shared" si="12"/>
        <v>8.4622115547933613E-2</v>
      </c>
    </row>
    <row r="22" spans="1:36">
      <c r="A22" s="71" t="s">
        <v>135</v>
      </c>
      <c r="B22" s="71" t="s">
        <v>59</v>
      </c>
      <c r="C22" s="72">
        <v>35.147225233990298</v>
      </c>
      <c r="D22" s="72">
        <v>23.589784154259902</v>
      </c>
      <c r="E22" s="72">
        <v>3.2984867002600455</v>
      </c>
      <c r="F22" s="72">
        <v>1.6321167025950234</v>
      </c>
      <c r="G22" s="72">
        <v>0</v>
      </c>
      <c r="H22" s="72">
        <v>0</v>
      </c>
      <c r="I22" s="72">
        <v>22.111306081545042</v>
      </c>
      <c r="J22" s="72">
        <v>1.8478853328973572</v>
      </c>
      <c r="K22" s="72">
        <v>27.069786189752275</v>
      </c>
      <c r="L22" s="73">
        <f t="shared" si="0"/>
        <v>0.67117059731493722</v>
      </c>
      <c r="M22" s="73">
        <f t="shared" si="1"/>
        <v>0.87144331281014009</v>
      </c>
      <c r="N22" s="73">
        <f t="shared" si="2"/>
        <v>0.49480772575689053</v>
      </c>
      <c r="O22" s="73">
        <f t="shared" si="3"/>
        <v>6.0292929214671401E-2</v>
      </c>
      <c r="P22" s="73" t="e">
        <f t="shared" si="4"/>
        <v>#DIV/0!</v>
      </c>
      <c r="Q22" s="73">
        <f t="shared" si="5"/>
        <v>0</v>
      </c>
      <c r="R22" s="73">
        <f t="shared" si="6"/>
        <v>8.3571966580466922E-2</v>
      </c>
      <c r="S22" s="73">
        <f t="shared" si="7"/>
        <v>6.8263757975188785E-2</v>
      </c>
      <c r="T22" s="73">
        <f t="shared" si="8"/>
        <v>1.0000000000000002</v>
      </c>
      <c r="U22" s="65">
        <f t="shared" si="9"/>
        <v>38.44571193425034</v>
      </c>
      <c r="V22" s="73">
        <f t="shared" si="10"/>
        <v>0.65603937573036208</v>
      </c>
      <c r="W22" s="87">
        <f t="shared" si="11"/>
        <v>8.3571966580466922E-2</v>
      </c>
      <c r="X22" s="50">
        <f t="shared" si="12"/>
        <v>6.8263757975188771E-2</v>
      </c>
    </row>
    <row r="23" spans="1:36">
      <c r="A23" s="71" t="s">
        <v>8</v>
      </c>
      <c r="B23" s="71" t="s">
        <v>10</v>
      </c>
      <c r="C23" s="72">
        <v>37.745923565618476</v>
      </c>
      <c r="D23" s="72">
        <v>25.192937160927929</v>
      </c>
      <c r="E23" s="72">
        <v>4.9620341577865528</v>
      </c>
      <c r="F23" s="72">
        <v>2.9470103577025109</v>
      </c>
      <c r="G23" s="72">
        <v>47.495761733909148</v>
      </c>
      <c r="H23" s="72">
        <v>38.891454679271526</v>
      </c>
      <c r="I23" s="72">
        <v>36.748879081129438</v>
      </c>
      <c r="J23" s="72">
        <v>4.0891164294644771</v>
      </c>
      <c r="K23" s="72">
        <v>71.120518627366437</v>
      </c>
      <c r="L23" s="73">
        <f t="shared" si="0"/>
        <v>0.66743464674090924</v>
      </c>
      <c r="M23" s="73">
        <f t="shared" si="1"/>
        <v>0.35422881676278933</v>
      </c>
      <c r="N23" s="73">
        <f t="shared" si="2"/>
        <v>0.59391174344859876</v>
      </c>
      <c r="O23" s="73">
        <f t="shared" si="3"/>
        <v>4.1436851341639852E-2</v>
      </c>
      <c r="P23" s="73">
        <f t="shared" si="4"/>
        <v>0.81884052933306972</v>
      </c>
      <c r="Q23" s="73">
        <f t="shared" si="5"/>
        <v>0.5468387383821256</v>
      </c>
      <c r="R23" s="73">
        <f t="shared" si="6"/>
        <v>0.11127186819595376</v>
      </c>
      <c r="S23" s="73">
        <f t="shared" si="7"/>
        <v>5.7495593513445326E-2</v>
      </c>
      <c r="T23" s="73">
        <f t="shared" si="8"/>
        <v>1.0000000000000002</v>
      </c>
      <c r="U23" s="65">
        <f t="shared" si="9"/>
        <v>90.203719457314179</v>
      </c>
      <c r="V23" s="73">
        <f t="shared" si="10"/>
        <v>0.74311128854971753</v>
      </c>
      <c r="W23" s="87">
        <f t="shared" si="11"/>
        <v>0.11127186819595376</v>
      </c>
      <c r="X23" s="50">
        <f t="shared" si="12"/>
        <v>5.7495593513445312E-2</v>
      </c>
    </row>
    <row r="24" spans="1:36">
      <c r="A24" s="71" t="s">
        <v>8</v>
      </c>
      <c r="B24" s="71" t="s">
        <v>14</v>
      </c>
      <c r="C24" s="72">
        <v>6.3856761475588941</v>
      </c>
      <c r="D24" s="72">
        <v>4.8696901953701621</v>
      </c>
      <c r="E24" s="72">
        <v>6.3804917487587778</v>
      </c>
      <c r="F24" s="72">
        <v>4.2653652854266655</v>
      </c>
      <c r="G24" s="72">
        <v>23.782480445528414</v>
      </c>
      <c r="H24" s="72">
        <v>17.994106851576475</v>
      </c>
      <c r="I24" s="72">
        <v>13.575282068075031</v>
      </c>
      <c r="J24" s="72">
        <v>1.0540886920728614</v>
      </c>
      <c r="K24" s="72">
        <v>28.183251024446168</v>
      </c>
      <c r="L24" s="73">
        <f t="shared" si="0"/>
        <v>0.76259586030396165</v>
      </c>
      <c r="M24" s="73">
        <f t="shared" si="1"/>
        <v>0.17278667358659902</v>
      </c>
      <c r="N24" s="73">
        <f t="shared" si="2"/>
        <v>0.66850102678315093</v>
      </c>
      <c r="O24" s="73">
        <f t="shared" si="3"/>
        <v>0.15134397666638547</v>
      </c>
      <c r="P24" s="73">
        <f t="shared" si="4"/>
        <v>0.75661186362752719</v>
      </c>
      <c r="Q24" s="73">
        <f t="shared" si="5"/>
        <v>0.63846810419310307</v>
      </c>
      <c r="R24" s="73">
        <f t="shared" si="6"/>
        <v>7.7647645683308494E-2</v>
      </c>
      <c r="S24" s="73">
        <f t="shared" si="7"/>
        <v>3.7401245553912298E-2</v>
      </c>
      <c r="T24" s="73">
        <f t="shared" si="8"/>
        <v>0.99999999999999989</v>
      </c>
      <c r="U24" s="65">
        <f t="shared" si="9"/>
        <v>36.548648341846089</v>
      </c>
      <c r="V24" s="73">
        <f t="shared" si="10"/>
        <v>0.74227539356939731</v>
      </c>
      <c r="W24" s="87">
        <f t="shared" si="11"/>
        <v>7.7647645683308494E-2</v>
      </c>
      <c r="X24" s="50">
        <f t="shared" si="12"/>
        <v>3.7401245553912298E-2</v>
      </c>
    </row>
    <row r="25" spans="1:36" s="62" customFormat="1" ht="15.75">
      <c r="A25" s="74" t="s">
        <v>8</v>
      </c>
      <c r="B25" s="74" t="s">
        <v>17</v>
      </c>
      <c r="C25" s="75">
        <v>104.80067404554765</v>
      </c>
      <c r="D25" s="75">
        <v>71.993891582627469</v>
      </c>
      <c r="E25" s="75">
        <v>6.6064076333499626</v>
      </c>
      <c r="F25" s="75">
        <v>3.3111662840414442</v>
      </c>
      <c r="G25" s="75">
        <v>59.543948339674138</v>
      </c>
      <c r="H25" s="75">
        <v>46.371432704905473</v>
      </c>
      <c r="I25" s="75">
        <v>67.010433034624512</v>
      </c>
      <c r="J25" s="75">
        <v>7.0319134575497246</v>
      </c>
      <c r="K25" s="75">
        <v>128.70839789975992</v>
      </c>
      <c r="L25" s="76">
        <f t="shared" si="0"/>
        <v>0.68696019599394986</v>
      </c>
      <c r="M25" s="76">
        <f t="shared" si="1"/>
        <v>0.55935659799524051</v>
      </c>
      <c r="N25" s="76">
        <f t="shared" si="2"/>
        <v>0.50120526431434043</v>
      </c>
      <c r="O25" s="76">
        <f t="shared" si="3"/>
        <v>2.5726109081244501E-2</v>
      </c>
      <c r="P25" s="76">
        <f t="shared" si="4"/>
        <v>0.7787765843201262</v>
      </c>
      <c r="Q25" s="76">
        <f t="shared" si="5"/>
        <v>0.3602828833361772</v>
      </c>
      <c r="R25" s="76">
        <f t="shared" si="6"/>
        <v>0.10493759164212998</v>
      </c>
      <c r="S25" s="76">
        <f t="shared" si="7"/>
        <v>5.4634457209437784E-2</v>
      </c>
      <c r="T25" s="76">
        <f t="shared" si="8"/>
        <v>1.0000000476221</v>
      </c>
      <c r="U25" s="77">
        <f t="shared" si="9"/>
        <v>170.95103001857174</v>
      </c>
      <c r="V25" s="76">
        <f t="shared" si="10"/>
        <v>0.71176225471326926</v>
      </c>
      <c r="W25" s="87">
        <f t="shared" si="11"/>
        <v>0.10493759164212998</v>
      </c>
      <c r="X25" s="50">
        <f t="shared" si="12"/>
        <v>5.4634454607630313E-2</v>
      </c>
      <c r="AA25"/>
      <c r="AB25"/>
      <c r="AC25"/>
      <c r="AD25"/>
      <c r="AE25"/>
      <c r="AF25"/>
      <c r="AG25"/>
      <c r="AH25"/>
      <c r="AI25"/>
      <c r="AJ25"/>
    </row>
    <row r="26" spans="1:36">
      <c r="A26" s="71" t="s">
        <v>8</v>
      </c>
      <c r="B26" s="71" t="s">
        <v>20</v>
      </c>
      <c r="C26" s="72">
        <v>9.3296392368116745</v>
      </c>
      <c r="D26" s="72">
        <v>6.7440761364668482</v>
      </c>
      <c r="E26" s="72">
        <v>7.5055305841106721</v>
      </c>
      <c r="F26" s="72">
        <v>4.2605254183425538</v>
      </c>
      <c r="G26" s="72">
        <v>18.850811975628766</v>
      </c>
      <c r="H26" s="72">
        <v>15.873207866440119</v>
      </c>
      <c r="I26" s="72">
        <v>13.361569369981096</v>
      </c>
      <c r="J26" s="72">
        <v>0.59937005460122683</v>
      </c>
      <c r="K26" s="72">
        <v>27.477179475850743</v>
      </c>
      <c r="L26" s="73">
        <f t="shared" si="0"/>
        <v>0.72286569344042284</v>
      </c>
      <c r="M26" s="73">
        <f t="shared" si="1"/>
        <v>0.24544280981947619</v>
      </c>
      <c r="N26" s="73">
        <f t="shared" si="2"/>
        <v>0.56765146322395299</v>
      </c>
      <c r="O26" s="73">
        <f t="shared" si="3"/>
        <v>0.155056868995126</v>
      </c>
      <c r="P26" s="73">
        <f t="shared" si="4"/>
        <v>0.84204372135066452</v>
      </c>
      <c r="Q26" s="73">
        <f t="shared" si="5"/>
        <v>0.57768694492063233</v>
      </c>
      <c r="R26" s="73">
        <f t="shared" si="6"/>
        <v>4.485775869620582E-2</v>
      </c>
      <c r="S26" s="73">
        <f t="shared" si="7"/>
        <v>2.181337626476559E-2</v>
      </c>
      <c r="T26" s="73">
        <f t="shared" si="8"/>
        <v>1</v>
      </c>
      <c r="U26" s="65">
        <f t="shared" si="9"/>
        <v>35.685981796551111</v>
      </c>
      <c r="V26" s="73">
        <f t="shared" si="10"/>
        <v>0.75317556273167008</v>
      </c>
      <c r="W26" s="87">
        <f t="shared" si="11"/>
        <v>4.485775869620582E-2</v>
      </c>
      <c r="X26" s="50">
        <f t="shared" si="12"/>
        <v>2.1813376264765587E-2</v>
      </c>
    </row>
    <row r="27" spans="1:36">
      <c r="A27" s="71" t="s">
        <v>8</v>
      </c>
      <c r="B27" s="71" t="s">
        <v>22</v>
      </c>
      <c r="C27" s="72">
        <v>19.862483575911888</v>
      </c>
      <c r="D27" s="72">
        <v>14.62830048751473</v>
      </c>
      <c r="E27" s="72">
        <v>0.60637605270907946</v>
      </c>
      <c r="F27" s="72">
        <v>0.20612831331212036</v>
      </c>
      <c r="G27" s="72">
        <v>10.696140264187781</v>
      </c>
      <c r="H27" s="72">
        <v>8.680901066872714</v>
      </c>
      <c r="I27" s="72">
        <v>9.8759104733066945</v>
      </c>
      <c r="J27" s="72">
        <v>0.64255894153394377</v>
      </c>
      <c r="K27" s="72">
        <v>24.157888809233508</v>
      </c>
      <c r="L27" s="73">
        <f t="shared" si="0"/>
        <v>0.73647892176258944</v>
      </c>
      <c r="M27" s="73">
        <f t="shared" si="1"/>
        <v>0.60552892692856397</v>
      </c>
      <c r="N27" s="73">
        <f t="shared" si="2"/>
        <v>0.33993478533858656</v>
      </c>
      <c r="O27" s="73">
        <f t="shared" si="3"/>
        <v>8.5325466533869888E-3</v>
      </c>
      <c r="P27" s="73">
        <f t="shared" si="4"/>
        <v>0.81159192498041766</v>
      </c>
      <c r="Q27" s="73">
        <f t="shared" si="5"/>
        <v>0.35934021947955747</v>
      </c>
      <c r="R27" s="73">
        <f t="shared" si="6"/>
        <v>6.5063261080656534E-2</v>
      </c>
      <c r="S27" s="73">
        <f t="shared" si="7"/>
        <v>2.6598306938491582E-2</v>
      </c>
      <c r="T27" s="73">
        <f t="shared" si="8"/>
        <v>1</v>
      </c>
      <c r="U27" s="65">
        <f t="shared" si="9"/>
        <v>31.164999892808751</v>
      </c>
      <c r="V27" s="73">
        <f t="shared" si="10"/>
        <v>0.75454291508358606</v>
      </c>
      <c r="W27" s="87">
        <f t="shared" si="11"/>
        <v>6.5063261080656534E-2</v>
      </c>
      <c r="X27" s="50">
        <f t="shared" si="12"/>
        <v>2.6598306938491582E-2</v>
      </c>
    </row>
    <row r="28" spans="1:36">
      <c r="A28" s="71" t="s">
        <v>8</v>
      </c>
      <c r="B28" s="71" t="s">
        <v>24</v>
      </c>
      <c r="C28" s="72">
        <v>3.9232041241872224</v>
      </c>
      <c r="D28" s="72">
        <v>2.6814602313398512</v>
      </c>
      <c r="E28" s="72">
        <v>3.3448497228964125</v>
      </c>
      <c r="F28" s="72">
        <v>1.9894977959566975</v>
      </c>
      <c r="G28" s="72">
        <v>9.6995389163386694</v>
      </c>
      <c r="H28" s="72">
        <v>8.154430513353585</v>
      </c>
      <c r="I28" s="72">
        <v>5.9574586927434749</v>
      </c>
      <c r="J28" s="72">
        <v>0.368294063719945</v>
      </c>
      <c r="K28" s="72">
        <v>13.193682604370089</v>
      </c>
      <c r="L28" s="73">
        <f t="shared" si="0"/>
        <v>0.68348730946936753</v>
      </c>
      <c r="M28" s="73">
        <f t="shared" si="1"/>
        <v>0.20323819450163841</v>
      </c>
      <c r="N28" s="73">
        <f t="shared" si="2"/>
        <v>0.59479437367186938</v>
      </c>
      <c r="O28" s="73">
        <f t="shared" si="3"/>
        <v>0.15079169748237875</v>
      </c>
      <c r="P28" s="73">
        <f t="shared" si="4"/>
        <v>0.84070290182738672</v>
      </c>
      <c r="Q28" s="73">
        <f t="shared" si="5"/>
        <v>0.61805568300185021</v>
      </c>
      <c r="R28" s="73">
        <f t="shared" si="6"/>
        <v>6.182066594411275E-2</v>
      </c>
      <c r="S28" s="73">
        <f t="shared" si="7"/>
        <v>2.7914425014131876E-2</v>
      </c>
      <c r="T28" s="73">
        <f t="shared" si="8"/>
        <v>0.99999999999999922</v>
      </c>
      <c r="U28" s="65">
        <f t="shared" si="9"/>
        <v>16.967592763422303</v>
      </c>
      <c r="V28" s="73">
        <f t="shared" si="10"/>
        <v>0.75587555167509213</v>
      </c>
      <c r="W28" s="87">
        <f t="shared" si="11"/>
        <v>6.182066594411275E-2</v>
      </c>
      <c r="X28" s="50">
        <f t="shared" si="12"/>
        <v>2.7914425014131893E-2</v>
      </c>
    </row>
    <row r="29" spans="1:36">
      <c r="A29" s="71" t="s">
        <v>136</v>
      </c>
      <c r="B29" s="71" t="s">
        <v>57</v>
      </c>
      <c r="C29" s="72">
        <v>18.947331821886106</v>
      </c>
      <c r="D29" s="72">
        <v>14.044323497958867</v>
      </c>
      <c r="E29" s="72">
        <v>0.39079059989323911</v>
      </c>
      <c r="F29" s="72">
        <v>0.18972134277258113</v>
      </c>
      <c r="G29" s="72">
        <v>6.305532434622612</v>
      </c>
      <c r="H29" s="72">
        <v>5.3921967992508852</v>
      </c>
      <c r="I29" s="72">
        <v>6.5395338384034627</v>
      </c>
      <c r="J29" s="72">
        <v>0.68532999725764143</v>
      </c>
      <c r="K29" s="72">
        <v>20.311571637239972</v>
      </c>
      <c r="L29" s="73">
        <f t="shared" si="0"/>
        <v>0.74122961639043217</v>
      </c>
      <c r="M29" s="73">
        <f t="shared" si="1"/>
        <v>0.69144445091631879</v>
      </c>
      <c r="N29" s="73">
        <f t="shared" si="2"/>
        <v>0.48548082483153765</v>
      </c>
      <c r="O29" s="73">
        <f t="shared" si="3"/>
        <v>9.3405545450131067E-3</v>
      </c>
      <c r="P29" s="73">
        <f t="shared" si="4"/>
        <v>0.85515328882351704</v>
      </c>
      <c r="Q29" s="73">
        <f t="shared" si="5"/>
        <v>0.2654741295038261</v>
      </c>
      <c r="R29" s="73">
        <f t="shared" si="6"/>
        <v>0.10479798930514524</v>
      </c>
      <c r="S29" s="73">
        <f t="shared" si="7"/>
        <v>3.3740865034842138E-2</v>
      </c>
      <c r="T29" s="73">
        <f t="shared" si="8"/>
        <v>1</v>
      </c>
      <c r="U29" s="65">
        <f t="shared" si="9"/>
        <v>25.643654856401959</v>
      </c>
      <c r="V29" s="73">
        <f t="shared" si="10"/>
        <v>0.76534494594800806</v>
      </c>
      <c r="W29" s="87">
        <f t="shared" si="11"/>
        <v>0.10479798930514524</v>
      </c>
      <c r="X29" s="50">
        <f t="shared" si="12"/>
        <v>3.3740865034842131E-2</v>
      </c>
    </row>
    <row r="30" spans="1:36">
      <c r="A30" s="71" t="s">
        <v>136</v>
      </c>
      <c r="B30" s="71" t="s">
        <v>68</v>
      </c>
      <c r="C30" s="72">
        <v>395.60949643398715</v>
      </c>
      <c r="D30" s="72">
        <v>150.63857341383653</v>
      </c>
      <c r="E30" s="72">
        <v>20.111683980942296</v>
      </c>
      <c r="F30" s="72">
        <v>8.7034639836533962</v>
      </c>
      <c r="G30" s="72">
        <v>0.27651447204487301</v>
      </c>
      <c r="H30" s="72">
        <v>0</v>
      </c>
      <c r="I30" s="72">
        <v>291.49954908232593</v>
      </c>
      <c r="J30" s="72">
        <v>10.648947999483177</v>
      </c>
      <c r="K30" s="72">
        <v>169.99098539697326</v>
      </c>
      <c r="L30" s="73">
        <f t="shared" si="0"/>
        <v>0.38077592871679872</v>
      </c>
      <c r="M30" s="73">
        <f t="shared" si="1"/>
        <v>0.88615624565065132</v>
      </c>
      <c r="N30" s="73">
        <f t="shared" si="2"/>
        <v>0.43275660018826584</v>
      </c>
      <c r="O30" s="73">
        <f t="shared" si="3"/>
        <v>5.1199561925760591E-2</v>
      </c>
      <c r="P30" s="73">
        <f t="shared" si="4"/>
        <v>0</v>
      </c>
      <c r="Q30" s="73">
        <f t="shared" si="5"/>
        <v>0</v>
      </c>
      <c r="R30" s="73">
        <f t="shared" si="6"/>
        <v>3.653161053938947E-2</v>
      </c>
      <c r="S30" s="73">
        <f t="shared" si="7"/>
        <v>6.2644192423587097E-2</v>
      </c>
      <c r="T30" s="73">
        <f t="shared" si="8"/>
        <v>0.999999999999999</v>
      </c>
      <c r="U30" s="65">
        <f t="shared" si="9"/>
        <v>415.99769488697433</v>
      </c>
      <c r="V30" s="73">
        <f t="shared" si="10"/>
        <v>0.38303586619820768</v>
      </c>
      <c r="W30" s="87">
        <f t="shared" si="11"/>
        <v>3.653161053938947E-2</v>
      </c>
      <c r="X30" s="50">
        <f t="shared" si="12"/>
        <v>6.2644192423587153E-2</v>
      </c>
    </row>
    <row r="31" spans="1:36">
      <c r="A31" s="71" t="s">
        <v>136</v>
      </c>
      <c r="B31" s="71" t="s">
        <v>77</v>
      </c>
      <c r="C31" s="72">
        <v>0.92512996975191886</v>
      </c>
      <c r="D31" s="72">
        <v>7.1915676791448003E-4</v>
      </c>
      <c r="E31" s="72">
        <v>0.53170242314194294</v>
      </c>
      <c r="F31" s="72">
        <v>7.7097414233399993E-5</v>
      </c>
      <c r="G31" s="72">
        <v>0</v>
      </c>
      <c r="H31" s="72">
        <v>0</v>
      </c>
      <c r="I31" s="72">
        <v>12.910239698244705</v>
      </c>
      <c r="J31" s="72">
        <v>3.122564625422573E-2</v>
      </c>
      <c r="K31" s="72">
        <v>3.2021900436373617E-2</v>
      </c>
      <c r="L31" s="73">
        <f t="shared" si="0"/>
        <v>7.773575512933905E-4</v>
      </c>
      <c r="M31" s="73">
        <f t="shared" si="1"/>
        <v>2.2458278806513032E-2</v>
      </c>
      <c r="N31" s="73">
        <f t="shared" si="2"/>
        <v>1.4500105863316353E-4</v>
      </c>
      <c r="O31" s="73">
        <f t="shared" si="3"/>
        <v>2.407646428936653E-3</v>
      </c>
      <c r="P31" s="73" t="e">
        <f t="shared" si="4"/>
        <v>#DIV/0!</v>
      </c>
      <c r="Q31" s="73">
        <f t="shared" si="5"/>
        <v>0</v>
      </c>
      <c r="R31" s="73">
        <f t="shared" si="6"/>
        <v>2.41867285070402E-3</v>
      </c>
      <c r="S31" s="73">
        <f t="shared" si="7"/>
        <v>0.97513407476455005</v>
      </c>
      <c r="T31" s="73">
        <f t="shared" si="8"/>
        <v>0.99999999999999978</v>
      </c>
      <c r="U31" s="65">
        <f t="shared" si="9"/>
        <v>1.4568323928938618</v>
      </c>
      <c r="V31" s="73">
        <f t="shared" si="10"/>
        <v>5.4656540177981303E-4</v>
      </c>
      <c r="W31" s="87">
        <f t="shared" si="11"/>
        <v>2.41867285070402E-3</v>
      </c>
      <c r="X31" s="50">
        <f t="shared" si="12"/>
        <v>0.97513407476455027</v>
      </c>
    </row>
    <row r="32" spans="1:36">
      <c r="A32" s="71" t="s">
        <v>136</v>
      </c>
      <c r="B32" s="71" t="s">
        <v>61</v>
      </c>
      <c r="C32" s="72">
        <v>45.599126335741779</v>
      </c>
      <c r="D32" s="72">
        <v>31.484044820339623</v>
      </c>
      <c r="E32" s="72">
        <v>1.7708322460890669</v>
      </c>
      <c r="F32" s="72">
        <v>0.95122549057572714</v>
      </c>
      <c r="G32" s="72">
        <v>1.2625015194369236</v>
      </c>
      <c r="H32" s="72">
        <v>1.2625015194369236</v>
      </c>
      <c r="I32" s="72">
        <v>62.829271709826877</v>
      </c>
      <c r="J32" s="72">
        <v>12.132692089942546</v>
      </c>
      <c r="K32" s="72">
        <v>45.830463920294825</v>
      </c>
      <c r="L32" s="73">
        <f t="shared" si="0"/>
        <v>0.69045280798859543</v>
      </c>
      <c r="M32" s="73">
        <f t="shared" si="1"/>
        <v>0.68696762212781648</v>
      </c>
      <c r="N32" s="73">
        <f t="shared" si="2"/>
        <v>0.53716295977585427</v>
      </c>
      <c r="O32" s="73">
        <f t="shared" si="3"/>
        <v>2.0755310097450307E-2</v>
      </c>
      <c r="P32" s="73">
        <f t="shared" si="4"/>
        <v>1</v>
      </c>
      <c r="Q32" s="73">
        <f t="shared" si="5"/>
        <v>2.7547212300372499E-2</v>
      </c>
      <c r="R32" s="73">
        <f t="shared" si="6"/>
        <v>0.19310572540099841</v>
      </c>
      <c r="S32" s="73">
        <f t="shared" si="7"/>
        <v>0.26472985547436056</v>
      </c>
      <c r="T32" s="73">
        <f t="shared" si="8"/>
        <v>0.99999999999999978</v>
      </c>
      <c r="U32" s="65">
        <f t="shared" si="9"/>
        <v>48.632460101267768</v>
      </c>
      <c r="V32" s="73">
        <f t="shared" si="10"/>
        <v>0.69290699586619986</v>
      </c>
      <c r="W32" s="87">
        <f t="shared" si="11"/>
        <v>0.19310572540099841</v>
      </c>
      <c r="X32" s="50">
        <f t="shared" si="12"/>
        <v>0.26472985547436062</v>
      </c>
    </row>
    <row r="33" spans="1:24">
      <c r="A33" s="71" t="s">
        <v>136</v>
      </c>
      <c r="B33" s="71" t="s">
        <v>53</v>
      </c>
      <c r="C33" s="72">
        <v>81.401216422551812</v>
      </c>
      <c r="D33" s="72">
        <v>53.397822385215122</v>
      </c>
      <c r="E33" s="72">
        <v>5.1255047460674623</v>
      </c>
      <c r="F33" s="72">
        <v>2.8685235150766775</v>
      </c>
      <c r="G33" s="72">
        <v>0.42049911232955917</v>
      </c>
      <c r="H33" s="72">
        <v>0.42049911232955917</v>
      </c>
      <c r="I33" s="72">
        <v>110.2108150525534</v>
      </c>
      <c r="J33" s="72">
        <v>28.956921453113175</v>
      </c>
      <c r="K33" s="72">
        <v>85.643766465734544</v>
      </c>
      <c r="L33" s="73">
        <f t="shared" si="0"/>
        <v>0.65598310113731317</v>
      </c>
      <c r="M33" s="73">
        <f t="shared" si="1"/>
        <v>0.6234875530209103</v>
      </c>
      <c r="N33" s="73">
        <f t="shared" si="2"/>
        <v>0.55965678644187167</v>
      </c>
      <c r="O33" s="73">
        <f t="shared" si="3"/>
        <v>3.349366373586983E-2</v>
      </c>
      <c r="P33" s="73">
        <f t="shared" si="4"/>
        <v>1</v>
      </c>
      <c r="Q33" s="73">
        <f t="shared" si="5"/>
        <v>4.9098624416267101E-3</v>
      </c>
      <c r="R33" s="73">
        <f t="shared" si="6"/>
        <v>0.26274119685355046</v>
      </c>
      <c r="S33" s="73">
        <f t="shared" si="7"/>
        <v>0.3381089208015931</v>
      </c>
      <c r="T33" s="73">
        <f t="shared" si="8"/>
        <v>1</v>
      </c>
      <c r="U33" s="65">
        <f t="shared" si="9"/>
        <v>86.947220280948841</v>
      </c>
      <c r="V33" s="73">
        <f t="shared" si="10"/>
        <v>0.65196845660449609</v>
      </c>
      <c r="W33" s="87">
        <f t="shared" si="11"/>
        <v>0.26274119685355046</v>
      </c>
      <c r="X33" s="50">
        <f t="shared" si="12"/>
        <v>0.33810892080159316</v>
      </c>
    </row>
    <row r="34" spans="1:24">
      <c r="A34" s="71" t="s">
        <v>137</v>
      </c>
      <c r="B34" s="71" t="s">
        <v>73</v>
      </c>
      <c r="C34" s="72">
        <v>8.8813650690629391</v>
      </c>
      <c r="D34" s="72">
        <v>6.6465935316344034</v>
      </c>
      <c r="E34" s="72">
        <v>2.1860024273728755</v>
      </c>
      <c r="F34" s="72">
        <v>1.0386645590113384</v>
      </c>
      <c r="G34" s="72">
        <v>1.8648818199070147</v>
      </c>
      <c r="H34" s="72">
        <v>1.4942268318811158</v>
      </c>
      <c r="I34" s="72">
        <v>14.454462260903716</v>
      </c>
      <c r="J34" s="72">
        <v>2.2324516380550872</v>
      </c>
      <c r="K34" s="72">
        <v>11.411936560581946</v>
      </c>
      <c r="L34" s="73">
        <f t="shared" si="0"/>
        <v>0.74837521934403228</v>
      </c>
      <c r="M34" s="73">
        <f t="shared" si="1"/>
        <v>0.58242468281785331</v>
      </c>
      <c r="N34" s="73">
        <f t="shared" si="2"/>
        <v>0.47514336946990454</v>
      </c>
      <c r="O34" s="73">
        <f t="shared" si="3"/>
        <v>9.1015626795455315E-2</v>
      </c>
      <c r="P34" s="73">
        <f t="shared" si="4"/>
        <v>0.8012447844848527</v>
      </c>
      <c r="Q34" s="73">
        <f t="shared" si="5"/>
        <v>0.13093543098042937</v>
      </c>
      <c r="R34" s="73">
        <f t="shared" si="6"/>
        <v>0.15444722866608465</v>
      </c>
      <c r="S34" s="73">
        <f t="shared" si="7"/>
        <v>0.19562425940626194</v>
      </c>
      <c r="T34" s="73">
        <f t="shared" si="8"/>
        <v>1</v>
      </c>
      <c r="U34" s="65">
        <f t="shared" si="9"/>
        <v>12.93224931634283</v>
      </c>
      <c r="V34" s="73">
        <f t="shared" si="10"/>
        <v>0.70981348240220643</v>
      </c>
      <c r="W34" s="87">
        <f t="shared" si="11"/>
        <v>0.15444722866608465</v>
      </c>
      <c r="X34" s="50">
        <f t="shared" si="12"/>
        <v>0.19562425940626196</v>
      </c>
    </row>
    <row r="35" spans="1:24">
      <c r="A35" s="71" t="s">
        <v>137</v>
      </c>
      <c r="B35" s="71" t="s">
        <v>74</v>
      </c>
      <c r="C35" s="72">
        <v>8.3187533285154593</v>
      </c>
      <c r="D35" s="72">
        <v>5.1725353360182602</v>
      </c>
      <c r="E35" s="72">
        <v>1.874848822685277E-2</v>
      </c>
      <c r="F35" s="72">
        <v>0</v>
      </c>
      <c r="G35" s="72">
        <v>0.12072398917570046</v>
      </c>
      <c r="H35" s="72">
        <v>6.1895460484866091E-2</v>
      </c>
      <c r="I35" s="72">
        <v>7.5796491712556957</v>
      </c>
      <c r="J35" s="72">
        <v>0.87881286631958733</v>
      </c>
      <c r="K35" s="72">
        <v>6.1132192720140477</v>
      </c>
      <c r="L35" s="73">
        <f t="shared" ref="L35:L68" si="13">D35/C35</f>
        <v>0.62179212818915686</v>
      </c>
      <c r="M35" s="73">
        <f t="shared" ref="M35:M68" si="14">D35/$K35</f>
        <v>0.84612298461104085</v>
      </c>
      <c r="N35" s="73">
        <f t="shared" ref="N35:N68" si="15">F35/E35</f>
        <v>0</v>
      </c>
      <c r="O35" s="73">
        <f t="shared" ref="O35:O68" si="16">F35/$K35</f>
        <v>0</v>
      </c>
      <c r="P35" s="73">
        <f t="shared" ref="P35:P68" si="17">H35/G35</f>
        <v>0.51270224673228837</v>
      </c>
      <c r="Q35" s="73">
        <f t="shared" ref="Q35:Q68" si="18">H35/$K35</f>
        <v>1.0124855289948425E-2</v>
      </c>
      <c r="R35" s="73">
        <f t="shared" ref="R35:R68" si="19">J35/I35</f>
        <v>0.1159437391445912</v>
      </c>
      <c r="S35" s="73">
        <f t="shared" ref="S35:S68" si="20">J35/$K35</f>
        <v>0.14375614994586242</v>
      </c>
      <c r="T35" s="73">
        <f t="shared" ref="T35:T66" si="21">S35+Q35+O35+M35</f>
        <v>1.0000039898468516</v>
      </c>
      <c r="U35" s="65">
        <f t="shared" ref="U35:U68" si="22">SUM(C35,E35,G35)</f>
        <v>8.4582258059180138</v>
      </c>
      <c r="V35" s="73">
        <f t="shared" ref="V35:V66" si="23">SUM(D35,F35,H35)/U35</f>
        <v>0.61885682844275958</v>
      </c>
      <c r="W35" s="87">
        <f t="shared" si="11"/>
        <v>0.1159437391445912</v>
      </c>
      <c r="X35" s="50">
        <f t="shared" si="12"/>
        <v>0.14375557638312858</v>
      </c>
    </row>
    <row r="36" spans="1:24">
      <c r="A36" s="71" t="s">
        <v>137</v>
      </c>
      <c r="B36" s="71" t="s">
        <v>75</v>
      </c>
      <c r="C36" s="72">
        <v>19.51950045367936</v>
      </c>
      <c r="D36" s="72">
        <v>3.9795977828505205</v>
      </c>
      <c r="E36" s="72">
        <v>3.9626977978167459</v>
      </c>
      <c r="F36" s="72">
        <v>0.50913753189555366</v>
      </c>
      <c r="G36" s="72">
        <v>0</v>
      </c>
      <c r="H36" s="72">
        <v>0</v>
      </c>
      <c r="I36" s="72">
        <v>384.82728154151977</v>
      </c>
      <c r="J36" s="72">
        <v>28.65002423828798</v>
      </c>
      <c r="K36" s="72">
        <v>33.138759553034056</v>
      </c>
      <c r="L36" s="73">
        <f t="shared" si="13"/>
        <v>0.20387805478394708</v>
      </c>
      <c r="M36" s="73">
        <f t="shared" si="14"/>
        <v>0.12008891812868608</v>
      </c>
      <c r="N36" s="73">
        <f t="shared" si="15"/>
        <v>0.12848255352100374</v>
      </c>
      <c r="O36" s="73">
        <f t="shared" si="16"/>
        <v>1.5363807781662697E-2</v>
      </c>
      <c r="P36" s="73" t="e">
        <f t="shared" si="17"/>
        <v>#DIV/0!</v>
      </c>
      <c r="Q36" s="73">
        <f t="shared" si="18"/>
        <v>0</v>
      </c>
      <c r="R36" s="73">
        <f t="shared" si="19"/>
        <v>7.4449046656784063E-2</v>
      </c>
      <c r="S36" s="73">
        <f t="shared" si="20"/>
        <v>0.86454727408965115</v>
      </c>
      <c r="T36" s="73">
        <f t="shared" si="21"/>
        <v>0.99999999999999989</v>
      </c>
      <c r="U36" s="65">
        <f t="shared" si="22"/>
        <v>23.482198251496104</v>
      </c>
      <c r="V36" s="73">
        <f t="shared" si="23"/>
        <v>0.19115481722245004</v>
      </c>
      <c r="W36" s="87">
        <f t="shared" si="11"/>
        <v>7.4449046656784063E-2</v>
      </c>
      <c r="X36" s="50">
        <f t="shared" si="12"/>
        <v>0.86454727408965115</v>
      </c>
    </row>
    <row r="37" spans="1:24">
      <c r="A37" s="71" t="s">
        <v>137</v>
      </c>
      <c r="B37" s="71" t="s">
        <v>76</v>
      </c>
      <c r="C37" s="72">
        <v>102.16297835548099</v>
      </c>
      <c r="D37" s="72">
        <v>68.746745601650034</v>
      </c>
      <c r="E37" s="72">
        <v>8.2400883875648638</v>
      </c>
      <c r="F37" s="72">
        <v>5.5729779124730499</v>
      </c>
      <c r="G37" s="72">
        <v>0.59866868645578708</v>
      </c>
      <c r="H37" s="72">
        <v>0.59866868645578708</v>
      </c>
      <c r="I37" s="72">
        <v>175.74358499620831</v>
      </c>
      <c r="J37" s="72">
        <v>19.428315573036297</v>
      </c>
      <c r="K37" s="72">
        <v>94.34670777361508</v>
      </c>
      <c r="L37" s="73">
        <f t="shared" si="13"/>
        <v>0.67291250419934345</v>
      </c>
      <c r="M37" s="73">
        <f t="shared" si="14"/>
        <v>0.72866077920395322</v>
      </c>
      <c r="N37" s="73">
        <f t="shared" si="15"/>
        <v>0.67632501623201557</v>
      </c>
      <c r="O37" s="73">
        <f t="shared" si="16"/>
        <v>5.9069129638793648E-2</v>
      </c>
      <c r="P37" s="73">
        <f t="shared" si="17"/>
        <v>1</v>
      </c>
      <c r="Q37" s="73">
        <f t="shared" si="18"/>
        <v>6.3454115207951141E-3</v>
      </c>
      <c r="R37" s="73">
        <f t="shared" si="19"/>
        <v>0.11054921619731078</v>
      </c>
      <c r="S37" s="73">
        <f t="shared" si="20"/>
        <v>0.20592467963645897</v>
      </c>
      <c r="T37" s="73">
        <f t="shared" si="21"/>
        <v>1.0000000000000009</v>
      </c>
      <c r="U37" s="65">
        <f t="shared" si="22"/>
        <v>111.00173542950164</v>
      </c>
      <c r="V37" s="73">
        <f t="shared" si="23"/>
        <v>0.67492991808367109</v>
      </c>
      <c r="W37" s="87">
        <f t="shared" si="11"/>
        <v>0.11054921619731078</v>
      </c>
      <c r="X37" s="50">
        <f t="shared" si="12"/>
        <v>0.20592467963645877</v>
      </c>
    </row>
    <row r="38" spans="1:24">
      <c r="A38" s="71" t="s">
        <v>137</v>
      </c>
      <c r="B38" s="71" t="s">
        <v>69</v>
      </c>
      <c r="C38" s="72">
        <v>69.744005745321175</v>
      </c>
      <c r="D38" s="72">
        <v>49.212304338925321</v>
      </c>
      <c r="E38" s="72">
        <v>1.9417511104695708</v>
      </c>
      <c r="F38" s="72">
        <v>0.4162934969162162</v>
      </c>
      <c r="G38" s="72">
        <v>9.7886727508974865</v>
      </c>
      <c r="H38" s="72">
        <v>8.6815756669309145</v>
      </c>
      <c r="I38" s="72">
        <v>89.716278120834545</v>
      </c>
      <c r="J38" s="72">
        <v>16.480291614447729</v>
      </c>
      <c r="K38" s="72">
        <v>74.790465117220251</v>
      </c>
      <c r="L38" s="73">
        <f t="shared" si="13"/>
        <v>0.70561339018338165</v>
      </c>
      <c r="M38" s="73">
        <f t="shared" si="14"/>
        <v>0.65800238388401677</v>
      </c>
      <c r="N38" s="73">
        <f t="shared" si="15"/>
        <v>0.21439076031507692</v>
      </c>
      <c r="O38" s="73">
        <f t="shared" si="16"/>
        <v>5.5661306058700528E-3</v>
      </c>
      <c r="P38" s="73">
        <f t="shared" si="17"/>
        <v>0.88690018431098672</v>
      </c>
      <c r="Q38" s="73">
        <f t="shared" si="18"/>
        <v>0.11607864255589462</v>
      </c>
      <c r="R38" s="73">
        <f t="shared" si="19"/>
        <v>0.18369343846666505</v>
      </c>
      <c r="S38" s="73">
        <f t="shared" si="20"/>
        <v>0.22035284295421767</v>
      </c>
      <c r="T38" s="73">
        <f t="shared" si="21"/>
        <v>0.99999999999999911</v>
      </c>
      <c r="U38" s="65">
        <f t="shared" si="22"/>
        <v>81.474429606688233</v>
      </c>
      <c r="V38" s="73">
        <f t="shared" si="23"/>
        <v>0.71568679626553378</v>
      </c>
      <c r="W38" s="87">
        <f t="shared" si="11"/>
        <v>0.18369343846666505</v>
      </c>
      <c r="X38" s="50">
        <f t="shared" si="12"/>
        <v>0.22035284295421789</v>
      </c>
    </row>
    <row r="39" spans="1:24">
      <c r="A39" s="71" t="s">
        <v>137</v>
      </c>
      <c r="B39" s="71" t="s">
        <v>70</v>
      </c>
      <c r="C39" s="72">
        <v>65.120398398562344</v>
      </c>
      <c r="D39" s="72">
        <v>47.313743807314502</v>
      </c>
      <c r="E39" s="72">
        <v>12.225390954400298</v>
      </c>
      <c r="F39" s="72">
        <v>8.8530988805484085</v>
      </c>
      <c r="G39" s="72">
        <v>3.1130083090623653</v>
      </c>
      <c r="H39" s="72">
        <v>2.8320941571546663</v>
      </c>
      <c r="I39" s="72">
        <v>171.11283143245544</v>
      </c>
      <c r="J39" s="72">
        <v>28.519094281028625</v>
      </c>
      <c r="K39" s="72">
        <v>87.518031126046225</v>
      </c>
      <c r="L39" s="73">
        <f t="shared" si="13"/>
        <v>0.72655795988433391</v>
      </c>
      <c r="M39" s="73">
        <f t="shared" si="14"/>
        <v>0.54061709568365124</v>
      </c>
      <c r="N39" s="73">
        <f t="shared" si="15"/>
        <v>0.72415670906310792</v>
      </c>
      <c r="O39" s="73">
        <f t="shared" si="16"/>
        <v>0.1011574274082777</v>
      </c>
      <c r="P39" s="73">
        <f t="shared" si="17"/>
        <v>0.90976119431164959</v>
      </c>
      <c r="Q39" s="73">
        <f t="shared" si="18"/>
        <v>3.2360121916771588E-2</v>
      </c>
      <c r="R39" s="73">
        <f t="shared" si="19"/>
        <v>0.16666835585784909</v>
      </c>
      <c r="S39" s="73">
        <f t="shared" si="20"/>
        <v>0.32586535499129921</v>
      </c>
      <c r="T39" s="73">
        <f t="shared" si="21"/>
        <v>0.99999999999999978</v>
      </c>
      <c r="U39" s="65">
        <f t="shared" si="22"/>
        <v>80.458797662025006</v>
      </c>
      <c r="V39" s="73">
        <f t="shared" si="23"/>
        <v>0.73328136337369021</v>
      </c>
      <c r="W39" s="87">
        <f t="shared" si="11"/>
        <v>0.16666835585784909</v>
      </c>
      <c r="X39" s="50">
        <f t="shared" si="12"/>
        <v>0.32586535499129932</v>
      </c>
    </row>
    <row r="40" spans="1:24">
      <c r="A40" s="71" t="s">
        <v>137</v>
      </c>
      <c r="B40" s="71" t="s">
        <v>82</v>
      </c>
      <c r="C40" s="72">
        <v>26.220994238245158</v>
      </c>
      <c r="D40" s="72">
        <v>17.327404545614186</v>
      </c>
      <c r="E40" s="72">
        <v>4.1882102832331443</v>
      </c>
      <c r="F40" s="72">
        <v>2.3435714804363785</v>
      </c>
      <c r="G40" s="72">
        <v>0.21946637225852147</v>
      </c>
      <c r="H40" s="72">
        <v>0.21946637225852147</v>
      </c>
      <c r="I40" s="72">
        <v>90.938709610816062</v>
      </c>
      <c r="J40" s="72">
        <v>13.587158271939302</v>
      </c>
      <c r="K40" s="72">
        <v>33.476794156266415</v>
      </c>
      <c r="L40" s="73">
        <f t="shared" si="13"/>
        <v>0.66082179753279346</v>
      </c>
      <c r="M40" s="73">
        <f t="shared" si="14"/>
        <v>0.51759450037932397</v>
      </c>
      <c r="N40" s="73">
        <f t="shared" si="15"/>
        <v>0.55956394783196695</v>
      </c>
      <c r="O40" s="73">
        <f t="shared" si="16"/>
        <v>7.0005851501097005E-2</v>
      </c>
      <c r="P40" s="73">
        <f t="shared" si="17"/>
        <v>1</v>
      </c>
      <c r="Q40" s="73">
        <f t="shared" si="18"/>
        <v>6.5557762560558763E-3</v>
      </c>
      <c r="R40" s="73">
        <f t="shared" si="19"/>
        <v>0.14941006233854975</v>
      </c>
      <c r="S40" s="73">
        <f t="shared" si="20"/>
        <v>0.40586796359638772</v>
      </c>
      <c r="T40" s="73">
        <f t="shared" si="21"/>
        <v>1.0000240917328647</v>
      </c>
      <c r="U40" s="65">
        <f t="shared" si="22"/>
        <v>30.628670893736821</v>
      </c>
      <c r="V40" s="73">
        <f t="shared" si="23"/>
        <v>0.64940599176885694</v>
      </c>
      <c r="W40" s="87">
        <f t="shared" si="11"/>
        <v>0.14941006233854975</v>
      </c>
      <c r="X40" s="50">
        <f t="shared" si="12"/>
        <v>0.40585818576939531</v>
      </c>
    </row>
    <row r="41" spans="1:24">
      <c r="A41" s="71" t="s">
        <v>137</v>
      </c>
      <c r="B41" s="71" t="s">
        <v>64</v>
      </c>
      <c r="C41" s="72">
        <v>82.626154495115543</v>
      </c>
      <c r="D41" s="72">
        <v>54.933875172095213</v>
      </c>
      <c r="E41" s="72">
        <v>9.8221133533871132</v>
      </c>
      <c r="F41" s="72">
        <v>6.4986347687597252</v>
      </c>
      <c r="G41" s="72">
        <v>8.3475231901849707</v>
      </c>
      <c r="H41" s="72">
        <v>7.3615267888473745</v>
      </c>
      <c r="I41" s="72">
        <v>143.10762745483532</v>
      </c>
      <c r="J41" s="72">
        <v>20.704311988321471</v>
      </c>
      <c r="K41" s="72">
        <v>89.498348718023806</v>
      </c>
      <c r="L41" s="73">
        <f t="shared" si="13"/>
        <v>0.66484850357331637</v>
      </c>
      <c r="M41" s="73">
        <f t="shared" si="14"/>
        <v>0.6137976393863035</v>
      </c>
      <c r="N41" s="73">
        <f t="shared" si="15"/>
        <v>0.6616330452466932</v>
      </c>
      <c r="O41" s="73">
        <f t="shared" si="16"/>
        <v>7.2611784036759386E-2</v>
      </c>
      <c r="P41" s="73">
        <f t="shared" si="17"/>
        <v>0.88188156188689215</v>
      </c>
      <c r="Q41" s="73">
        <f t="shared" si="18"/>
        <v>8.2253213542976336E-2</v>
      </c>
      <c r="R41" s="73">
        <f t="shared" si="19"/>
        <v>0.14467650925773148</v>
      </c>
      <c r="S41" s="73">
        <f t="shared" si="20"/>
        <v>0.23133736303396055</v>
      </c>
      <c r="T41" s="73">
        <f t="shared" si="21"/>
        <v>0.99999999999999978</v>
      </c>
      <c r="U41" s="65">
        <f t="shared" si="22"/>
        <v>100.79579103868763</v>
      </c>
      <c r="V41" s="73">
        <f t="shared" si="23"/>
        <v>0.68250902166438343</v>
      </c>
      <c r="W41" s="87">
        <f t="shared" si="11"/>
        <v>0.14467650925773148</v>
      </c>
      <c r="X41" s="50">
        <f t="shared" si="12"/>
        <v>0.23133736303396063</v>
      </c>
    </row>
    <row r="42" spans="1:24">
      <c r="A42" s="71" t="s">
        <v>137</v>
      </c>
      <c r="B42" s="71" t="s">
        <v>60</v>
      </c>
      <c r="C42" s="72">
        <v>22.251969079799235</v>
      </c>
      <c r="D42" s="72">
        <v>18.231414060057251</v>
      </c>
      <c r="E42" s="72">
        <v>1.661070537819251</v>
      </c>
      <c r="F42" s="72">
        <v>1.4439830056367562</v>
      </c>
      <c r="G42" s="72">
        <v>1.2964915752703725</v>
      </c>
      <c r="H42" s="72">
        <v>1.2964915752703725</v>
      </c>
      <c r="I42" s="72">
        <v>31.975874425262464</v>
      </c>
      <c r="J42" s="72">
        <v>8.1643914684037782</v>
      </c>
      <c r="K42" s="72">
        <v>29.136280109368155</v>
      </c>
      <c r="L42" s="73">
        <f t="shared" si="13"/>
        <v>0.8193168880774726</v>
      </c>
      <c r="M42" s="73">
        <f t="shared" si="14"/>
        <v>0.6257289534430075</v>
      </c>
      <c r="N42" s="73">
        <f t="shared" si="15"/>
        <v>0.86930866134830143</v>
      </c>
      <c r="O42" s="73">
        <f t="shared" si="16"/>
        <v>4.9559621208215734E-2</v>
      </c>
      <c r="P42" s="73">
        <f t="shared" si="17"/>
        <v>1</v>
      </c>
      <c r="Q42" s="73">
        <f t="shared" si="18"/>
        <v>4.4497498321809208E-2</v>
      </c>
      <c r="R42" s="73">
        <f t="shared" si="19"/>
        <v>0.25532973265473924</v>
      </c>
      <c r="S42" s="73">
        <f t="shared" si="20"/>
        <v>0.28021392702696768</v>
      </c>
      <c r="T42" s="73">
        <f t="shared" si="21"/>
        <v>1</v>
      </c>
      <c r="U42" s="65">
        <f t="shared" si="22"/>
        <v>25.209531192888861</v>
      </c>
      <c r="V42" s="73">
        <f t="shared" si="23"/>
        <v>0.83190315918608437</v>
      </c>
      <c r="W42" s="87">
        <f t="shared" si="11"/>
        <v>0.25532973265473924</v>
      </c>
      <c r="X42" s="50">
        <f t="shared" si="12"/>
        <v>0.28021392702696762</v>
      </c>
    </row>
    <row r="43" spans="1:24">
      <c r="A43" s="71" t="s">
        <v>138</v>
      </c>
      <c r="B43" s="71" t="s">
        <v>48</v>
      </c>
      <c r="C43" s="72">
        <v>66.178943521546969</v>
      </c>
      <c r="D43" s="72">
        <v>52.323645670710704</v>
      </c>
      <c r="E43" s="72">
        <v>15.044310909981457</v>
      </c>
      <c r="F43" s="72">
        <v>12.53013773610631</v>
      </c>
      <c r="G43" s="72">
        <v>0.75085841127804731</v>
      </c>
      <c r="H43" s="72">
        <v>0.75085841127804731</v>
      </c>
      <c r="I43" s="72">
        <v>44.885318695432623</v>
      </c>
      <c r="J43" s="72">
        <v>6.5818494736132589</v>
      </c>
      <c r="K43" s="72">
        <v>72.186465396596674</v>
      </c>
      <c r="L43" s="73">
        <f t="shared" si="13"/>
        <v>0.79063887826608825</v>
      </c>
      <c r="M43" s="73">
        <f t="shared" si="14"/>
        <v>0.72484011210746402</v>
      </c>
      <c r="N43" s="73">
        <f t="shared" si="15"/>
        <v>0.83288213139712053</v>
      </c>
      <c r="O43" s="73">
        <f t="shared" si="16"/>
        <v>0.17358015338838104</v>
      </c>
      <c r="P43" s="73">
        <f t="shared" si="17"/>
        <v>1</v>
      </c>
      <c r="Q43" s="73">
        <f t="shared" si="18"/>
        <v>1.0401650879465938E-2</v>
      </c>
      <c r="R43" s="73">
        <f t="shared" si="19"/>
        <v>0.14663702219146782</v>
      </c>
      <c r="S43" s="73">
        <f t="shared" si="20"/>
        <v>9.1178442349991673E-2</v>
      </c>
      <c r="T43" s="73">
        <f t="shared" si="21"/>
        <v>1.0000003587253028</v>
      </c>
      <c r="U43" s="65">
        <f t="shared" si="22"/>
        <v>81.974112842806477</v>
      </c>
      <c r="V43" s="73">
        <f t="shared" si="23"/>
        <v>0.8003092628022519</v>
      </c>
      <c r="W43" s="87">
        <f t="shared" si="11"/>
        <v>0.14663702219146782</v>
      </c>
      <c r="X43" s="50">
        <f t="shared" si="12"/>
        <v>9.1178409641989075E-2</v>
      </c>
    </row>
    <row r="44" spans="1:24">
      <c r="A44" s="71" t="s">
        <v>138</v>
      </c>
      <c r="B44" s="71" t="s">
        <v>66</v>
      </c>
      <c r="C44" s="72">
        <v>54.315016035198418</v>
      </c>
      <c r="D44" s="72">
        <v>41.039389796143993</v>
      </c>
      <c r="E44" s="72">
        <v>5.963430316571011</v>
      </c>
      <c r="F44" s="72">
        <v>3.5601795200957107</v>
      </c>
      <c r="G44" s="72">
        <v>0</v>
      </c>
      <c r="H44" s="72">
        <v>0</v>
      </c>
      <c r="I44" s="72">
        <v>41.644232406254162</v>
      </c>
      <c r="J44" s="72">
        <v>4.3711364988808477</v>
      </c>
      <c r="K44" s="72">
        <v>48.970705815120517</v>
      </c>
      <c r="L44" s="73">
        <f t="shared" si="13"/>
        <v>0.75558092019247014</v>
      </c>
      <c r="M44" s="73">
        <f t="shared" si="14"/>
        <v>0.83803958127702549</v>
      </c>
      <c r="N44" s="73">
        <f t="shared" si="15"/>
        <v>0.59700194872786305</v>
      </c>
      <c r="O44" s="73">
        <f t="shared" si="16"/>
        <v>7.2700188017229814E-2</v>
      </c>
      <c r="P44" s="73" t="e">
        <f t="shared" si="17"/>
        <v>#DIV/0!</v>
      </c>
      <c r="Q44" s="73">
        <f t="shared" si="18"/>
        <v>0</v>
      </c>
      <c r="R44" s="73">
        <f t="shared" si="19"/>
        <v>0.10496379081354822</v>
      </c>
      <c r="S44" s="73">
        <f t="shared" si="20"/>
        <v>8.9260230705745444E-2</v>
      </c>
      <c r="T44" s="73">
        <f t="shared" si="21"/>
        <v>1.0000000000000007</v>
      </c>
      <c r="U44" s="65">
        <f t="shared" si="22"/>
        <v>60.278446351769432</v>
      </c>
      <c r="V44" s="73">
        <f t="shared" si="23"/>
        <v>0.73989248256280771</v>
      </c>
      <c r="W44" s="87">
        <f t="shared" si="11"/>
        <v>0.10496379081354822</v>
      </c>
      <c r="X44" s="50">
        <f t="shared" si="12"/>
        <v>8.9260230705745389E-2</v>
      </c>
    </row>
    <row r="45" spans="1:24">
      <c r="A45" s="71" t="s">
        <v>138</v>
      </c>
      <c r="B45" s="71" t="s">
        <v>45</v>
      </c>
      <c r="C45" s="72">
        <v>126.28346448906998</v>
      </c>
      <c r="D45" s="72">
        <v>98.550641448438498</v>
      </c>
      <c r="E45" s="72">
        <v>23.991144062796206</v>
      </c>
      <c r="F45" s="72">
        <v>21.530986199771135</v>
      </c>
      <c r="G45" s="72">
        <v>2.3960851557657969</v>
      </c>
      <c r="H45" s="72">
        <v>2.3960851557657969</v>
      </c>
      <c r="I45" s="72">
        <v>70.989689957106364</v>
      </c>
      <c r="J45" s="72">
        <v>9.4934922485240616</v>
      </c>
      <c r="K45" s="72">
        <v>131.97177558980513</v>
      </c>
      <c r="L45" s="73">
        <f t="shared" si="13"/>
        <v>0.78039228530167704</v>
      </c>
      <c r="M45" s="73">
        <f t="shared" si="14"/>
        <v>0.7467554407599527</v>
      </c>
      <c r="N45" s="73">
        <f t="shared" si="15"/>
        <v>0.89745558375266843</v>
      </c>
      <c r="O45" s="73">
        <f t="shared" si="16"/>
        <v>0.1631484164212034</v>
      </c>
      <c r="P45" s="73">
        <f t="shared" si="17"/>
        <v>1</v>
      </c>
      <c r="Q45" s="73">
        <f t="shared" si="18"/>
        <v>1.8156042419352699E-2</v>
      </c>
      <c r="R45" s="73">
        <f t="shared" si="19"/>
        <v>0.13373057769741287</v>
      </c>
      <c r="S45" s="73">
        <f t="shared" si="20"/>
        <v>7.1935777222788516E-2</v>
      </c>
      <c r="T45" s="73">
        <f t="shared" si="21"/>
        <v>0.99999567682329737</v>
      </c>
      <c r="U45" s="65">
        <f t="shared" si="22"/>
        <v>152.67069370763198</v>
      </c>
      <c r="V45" s="73">
        <f t="shared" si="23"/>
        <v>0.80223459938240127</v>
      </c>
      <c r="W45" s="87">
        <f t="shared" si="11"/>
        <v>0.13373057769741287</v>
      </c>
      <c r="X45" s="50">
        <f t="shared" si="12"/>
        <v>7.1936088215209165E-2</v>
      </c>
    </row>
    <row r="46" spans="1:24">
      <c r="A46" s="71" t="s">
        <v>138</v>
      </c>
      <c r="B46" s="71" t="s">
        <v>65</v>
      </c>
      <c r="C46" s="72">
        <v>107.97940174420334</v>
      </c>
      <c r="D46" s="72">
        <v>85.03581040061097</v>
      </c>
      <c r="E46" s="72">
        <v>8.4298935217163304</v>
      </c>
      <c r="F46" s="72">
        <v>6.7257239805672624</v>
      </c>
      <c r="G46" s="72">
        <v>0</v>
      </c>
      <c r="H46" s="72">
        <v>0</v>
      </c>
      <c r="I46" s="72">
        <v>99.343715976283818</v>
      </c>
      <c r="J46" s="72">
        <v>17.247362557468467</v>
      </c>
      <c r="K46" s="72">
        <v>109.0082055731793</v>
      </c>
      <c r="L46" s="73">
        <f t="shared" si="13"/>
        <v>0.78751881402395296</v>
      </c>
      <c r="M46" s="73">
        <f t="shared" si="14"/>
        <v>0.78008632426780755</v>
      </c>
      <c r="N46" s="73">
        <f t="shared" si="15"/>
        <v>0.7978421036091452</v>
      </c>
      <c r="O46" s="73">
        <f t="shared" si="16"/>
        <v>6.1699244980710694E-2</v>
      </c>
      <c r="P46" s="73" t="e">
        <f t="shared" si="17"/>
        <v>#DIV/0!</v>
      </c>
      <c r="Q46" s="73">
        <f t="shared" si="18"/>
        <v>0</v>
      </c>
      <c r="R46" s="73">
        <f t="shared" si="19"/>
        <v>0.17361302008861743</v>
      </c>
      <c r="S46" s="73">
        <f t="shared" si="20"/>
        <v>0.15822077307648169</v>
      </c>
      <c r="T46" s="73">
        <f t="shared" si="21"/>
        <v>1.0000063423249999</v>
      </c>
      <c r="U46" s="65">
        <f t="shared" si="22"/>
        <v>116.40929526591967</v>
      </c>
      <c r="V46" s="73">
        <f t="shared" si="23"/>
        <v>0.78826638518481451</v>
      </c>
      <c r="W46" s="87">
        <f t="shared" si="11"/>
        <v>0.17361302008861743</v>
      </c>
      <c r="X46" s="50">
        <f t="shared" si="12"/>
        <v>0.1582197695952815</v>
      </c>
    </row>
    <row r="47" spans="1:24">
      <c r="A47" s="71" t="s">
        <v>138</v>
      </c>
      <c r="B47" s="71" t="s">
        <v>50</v>
      </c>
      <c r="C47" s="72">
        <v>37.532871906304898</v>
      </c>
      <c r="D47" s="72">
        <v>27.45794761006178</v>
      </c>
      <c r="E47" s="72">
        <v>2.111076347113046</v>
      </c>
      <c r="F47" s="72">
        <v>1.5365713094958833</v>
      </c>
      <c r="G47" s="72">
        <v>0</v>
      </c>
      <c r="H47" s="72">
        <v>0</v>
      </c>
      <c r="I47" s="72">
        <v>27.967056553153586</v>
      </c>
      <c r="J47" s="72">
        <v>5.0284790486950319</v>
      </c>
      <c r="K47" s="72">
        <v>34.022424578092611</v>
      </c>
      <c r="L47" s="73">
        <f t="shared" si="13"/>
        <v>0.73157065301601132</v>
      </c>
      <c r="M47" s="73">
        <f t="shared" si="14"/>
        <v>0.80705440457474731</v>
      </c>
      <c r="N47" s="73">
        <f t="shared" si="15"/>
        <v>0.72786155346640402</v>
      </c>
      <c r="O47" s="73">
        <f t="shared" si="16"/>
        <v>4.5163486393186021E-2</v>
      </c>
      <c r="P47" s="73" t="e">
        <f t="shared" si="17"/>
        <v>#DIV/0!</v>
      </c>
      <c r="Q47" s="73">
        <f t="shared" si="18"/>
        <v>0</v>
      </c>
      <c r="R47" s="73">
        <f t="shared" si="19"/>
        <v>0.17980008154015109</v>
      </c>
      <c r="S47" s="73">
        <f t="shared" si="20"/>
        <v>0.14779896233300555</v>
      </c>
      <c r="T47" s="73">
        <f t="shared" si="21"/>
        <v>1.0000168533009388</v>
      </c>
      <c r="U47" s="65">
        <f t="shared" si="22"/>
        <v>39.643948253417946</v>
      </c>
      <c r="V47" s="73">
        <f t="shared" si="23"/>
        <v>0.73137314008722298</v>
      </c>
      <c r="W47" s="87">
        <f t="shared" si="11"/>
        <v>0.17980008154015109</v>
      </c>
      <c r="X47" s="50">
        <f t="shared" si="12"/>
        <v>0.14779647147459407</v>
      </c>
    </row>
    <row r="48" spans="1:24">
      <c r="A48" s="71" t="s">
        <v>138</v>
      </c>
      <c r="B48" s="71" t="s">
        <v>56</v>
      </c>
      <c r="C48" s="72">
        <v>12.461549358573837</v>
      </c>
      <c r="D48" s="72">
        <v>10.149759480004256</v>
      </c>
      <c r="E48" s="72">
        <v>3.7792077375157298</v>
      </c>
      <c r="F48" s="72">
        <v>3.360962243952244</v>
      </c>
      <c r="G48" s="72">
        <v>0.76071975613385168</v>
      </c>
      <c r="H48" s="72">
        <v>0.74283992110045594</v>
      </c>
      <c r="I48" s="72">
        <v>12.749334669923794</v>
      </c>
      <c r="J48" s="72">
        <v>3.2021434272700939</v>
      </c>
      <c r="K48" s="72">
        <v>17.455705072327046</v>
      </c>
      <c r="L48" s="73">
        <f t="shared" si="13"/>
        <v>0.81448615962195625</v>
      </c>
      <c r="M48" s="73">
        <f t="shared" si="14"/>
        <v>0.58145800687792992</v>
      </c>
      <c r="N48" s="73">
        <f t="shared" si="15"/>
        <v>0.88932984831407536</v>
      </c>
      <c r="O48" s="73">
        <f t="shared" si="16"/>
        <v>0.19254233673324714</v>
      </c>
      <c r="P48" s="73">
        <f t="shared" si="17"/>
        <v>0.97649616052530952</v>
      </c>
      <c r="Q48" s="73">
        <f t="shared" si="18"/>
        <v>4.2555709896708677E-2</v>
      </c>
      <c r="R48" s="73">
        <f t="shared" si="19"/>
        <v>0.25116161040341051</v>
      </c>
      <c r="S48" s="73">
        <f t="shared" si="20"/>
        <v>0.18344394649211448</v>
      </c>
      <c r="T48" s="73">
        <f t="shared" si="21"/>
        <v>1.0000000000000002</v>
      </c>
      <c r="U48" s="65">
        <f t="shared" si="22"/>
        <v>17.001476852223419</v>
      </c>
      <c r="V48" s="73">
        <f t="shared" si="23"/>
        <v>0.8383719702087471</v>
      </c>
      <c r="W48" s="87">
        <f t="shared" si="11"/>
        <v>0.25116161040341051</v>
      </c>
      <c r="X48" s="50">
        <f t="shared" si="12"/>
        <v>0.18344394649211446</v>
      </c>
    </row>
    <row r="49" spans="1:36">
      <c r="A49" s="71" t="s">
        <v>138</v>
      </c>
      <c r="B49" s="71" t="s">
        <v>55</v>
      </c>
      <c r="C49" s="72">
        <v>13.989253456939007</v>
      </c>
      <c r="D49" s="72">
        <v>10.921977810203684</v>
      </c>
      <c r="E49" s="72">
        <v>3.1114378279702888</v>
      </c>
      <c r="F49" s="72">
        <v>2.6817897671060389</v>
      </c>
      <c r="G49" s="72">
        <v>0.34101457068833974</v>
      </c>
      <c r="H49" s="72">
        <v>0.34101457068833974</v>
      </c>
      <c r="I49" s="72">
        <v>12.740715262240803</v>
      </c>
      <c r="J49" s="72">
        <v>2.1511273210585307</v>
      </c>
      <c r="K49" s="72">
        <v>16.096107972212469</v>
      </c>
      <c r="L49" s="73">
        <f t="shared" si="13"/>
        <v>0.78074057660211449</v>
      </c>
      <c r="M49" s="73">
        <f t="shared" si="14"/>
        <v>0.67854774763308312</v>
      </c>
      <c r="N49" s="73">
        <f t="shared" si="15"/>
        <v>0.86191333890655752</v>
      </c>
      <c r="O49" s="73">
        <f t="shared" si="16"/>
        <v>0.1666110696906202</v>
      </c>
      <c r="P49" s="73">
        <f t="shared" si="17"/>
        <v>1</v>
      </c>
      <c r="Q49" s="73">
        <f t="shared" si="18"/>
        <v>2.1186150793536584E-2</v>
      </c>
      <c r="R49" s="73">
        <f t="shared" si="19"/>
        <v>0.16883881923283764</v>
      </c>
      <c r="S49" s="73">
        <f t="shared" si="20"/>
        <v>0.13364269951295873</v>
      </c>
      <c r="T49" s="73">
        <f t="shared" si="21"/>
        <v>0.99998766763019864</v>
      </c>
      <c r="U49" s="65">
        <f t="shared" si="22"/>
        <v>17.441705855597636</v>
      </c>
      <c r="V49" s="73">
        <f t="shared" si="23"/>
        <v>0.79950793021330013</v>
      </c>
      <c r="W49" s="87">
        <f t="shared" si="11"/>
        <v>0.16883881923283764</v>
      </c>
      <c r="X49" s="50">
        <f t="shared" si="12"/>
        <v>0.133644347664476</v>
      </c>
    </row>
    <row r="50" spans="1:36">
      <c r="A50" s="71" t="s">
        <v>139</v>
      </c>
      <c r="B50" s="71" t="s">
        <v>72</v>
      </c>
      <c r="C50" s="72">
        <v>31.168748527106921</v>
      </c>
      <c r="D50" s="72">
        <v>22.736752619180116</v>
      </c>
      <c r="E50" s="72">
        <v>3.108405944507437</v>
      </c>
      <c r="F50" s="72">
        <v>2.066649683743254</v>
      </c>
      <c r="G50" s="72">
        <v>0</v>
      </c>
      <c r="H50" s="72">
        <v>0</v>
      </c>
      <c r="I50" s="72">
        <v>52.269098542481231</v>
      </c>
      <c r="J50" s="72">
        <v>8.964944214019404</v>
      </c>
      <c r="K50" s="72">
        <v>33.768335345804296</v>
      </c>
      <c r="L50" s="73">
        <f t="shared" si="13"/>
        <v>0.7294727473387761</v>
      </c>
      <c r="M50" s="73">
        <f t="shared" si="14"/>
        <v>0.67331576716307251</v>
      </c>
      <c r="N50" s="73">
        <f t="shared" si="15"/>
        <v>0.6648583616934044</v>
      </c>
      <c r="O50" s="73">
        <f t="shared" si="16"/>
        <v>6.1200816166380394E-2</v>
      </c>
      <c r="P50" s="73" t="e">
        <f t="shared" si="17"/>
        <v>#DIV/0!</v>
      </c>
      <c r="Q50" s="73">
        <f t="shared" si="18"/>
        <v>0</v>
      </c>
      <c r="R50" s="73">
        <f t="shared" si="19"/>
        <v>0.17151518706092142</v>
      </c>
      <c r="S50" s="73">
        <f t="shared" si="20"/>
        <v>0.26548374748752002</v>
      </c>
      <c r="T50" s="73">
        <f t="shared" si="21"/>
        <v>1.0000003308169729</v>
      </c>
      <c r="U50" s="65">
        <f t="shared" si="22"/>
        <v>34.277154471614359</v>
      </c>
      <c r="V50" s="73">
        <f t="shared" si="23"/>
        <v>0.72361322534703387</v>
      </c>
      <c r="W50" s="87">
        <f t="shared" si="11"/>
        <v>0.17151518706092142</v>
      </c>
      <c r="X50" s="50">
        <f t="shared" si="12"/>
        <v>0.26548365966101939</v>
      </c>
    </row>
    <row r="51" spans="1:36">
      <c r="A51" s="71" t="s">
        <v>139</v>
      </c>
      <c r="B51" s="71" t="s">
        <v>79</v>
      </c>
      <c r="C51" s="72">
        <v>28.378875848847336</v>
      </c>
      <c r="D51" s="72">
        <v>12.338198593808798</v>
      </c>
      <c r="E51" s="72">
        <v>1.5678199094569147</v>
      </c>
      <c r="F51" s="72">
        <v>0.39860525133425889</v>
      </c>
      <c r="G51" s="72">
        <v>0</v>
      </c>
      <c r="H51" s="72">
        <v>0</v>
      </c>
      <c r="I51" s="72">
        <v>87.09708170938643</v>
      </c>
      <c r="J51" s="72">
        <v>8.4804287336874005</v>
      </c>
      <c r="K51" s="72">
        <v>21.217232578830462</v>
      </c>
      <c r="L51" s="73">
        <f t="shared" si="13"/>
        <v>0.43476699568809518</v>
      </c>
      <c r="M51" s="73">
        <f t="shared" si="14"/>
        <v>0.58151780860050817</v>
      </c>
      <c r="N51" s="73">
        <f t="shared" si="15"/>
        <v>0.2542417333329654</v>
      </c>
      <c r="O51" s="73">
        <f t="shared" si="16"/>
        <v>1.8786863454189031E-2</v>
      </c>
      <c r="P51" s="73" t="e">
        <f t="shared" si="17"/>
        <v>#DIV/0!</v>
      </c>
      <c r="Q51" s="73">
        <f t="shared" si="18"/>
        <v>0</v>
      </c>
      <c r="R51" s="73">
        <f t="shared" si="19"/>
        <v>9.7367541681634404E-2</v>
      </c>
      <c r="S51" s="73">
        <f t="shared" si="20"/>
        <v>0.3996953279453026</v>
      </c>
      <c r="T51" s="73">
        <f t="shared" si="21"/>
        <v>0.99999999999999978</v>
      </c>
      <c r="U51" s="65">
        <f t="shared" si="22"/>
        <v>29.946695758304251</v>
      </c>
      <c r="V51" s="73">
        <f t="shared" si="23"/>
        <v>0.42531583276966795</v>
      </c>
      <c r="W51" s="87">
        <f t="shared" si="11"/>
        <v>9.7367541681634404E-2</v>
      </c>
      <c r="X51" s="50">
        <f t="shared" si="12"/>
        <v>0.39969532794530277</v>
      </c>
    </row>
    <row r="52" spans="1:36">
      <c r="A52" s="71" t="s">
        <v>139</v>
      </c>
      <c r="B52" s="71" t="s">
        <v>81</v>
      </c>
      <c r="C52" s="72">
        <v>52.86412273233303</v>
      </c>
      <c r="D52" s="72">
        <v>34.390250416877926</v>
      </c>
      <c r="E52" s="72">
        <v>4.2457625866005495</v>
      </c>
      <c r="F52" s="72">
        <v>2.0195659066373794</v>
      </c>
      <c r="G52" s="72">
        <v>0</v>
      </c>
      <c r="H52" s="72">
        <v>0</v>
      </c>
      <c r="I52" s="72">
        <v>69.165944277666497</v>
      </c>
      <c r="J52" s="72">
        <v>11.334940047122561</v>
      </c>
      <c r="K52" s="72">
        <v>47.744756370637866</v>
      </c>
      <c r="L52" s="73">
        <f t="shared" si="13"/>
        <v>0.65054045427001816</v>
      </c>
      <c r="M52" s="73">
        <f t="shared" si="14"/>
        <v>0.72029376691986402</v>
      </c>
      <c r="N52" s="73">
        <f t="shared" si="15"/>
        <v>0.47566623555708121</v>
      </c>
      <c r="O52" s="73">
        <f t="shared" si="16"/>
        <v>4.2299219017051574E-2</v>
      </c>
      <c r="P52" s="73" t="e">
        <f t="shared" si="17"/>
        <v>#DIV/0!</v>
      </c>
      <c r="Q52" s="73">
        <f t="shared" si="18"/>
        <v>0</v>
      </c>
      <c r="R52" s="73">
        <f t="shared" si="19"/>
        <v>0.16388036287943203</v>
      </c>
      <c r="S52" s="73">
        <f t="shared" si="20"/>
        <v>0.23740701406308437</v>
      </c>
      <c r="T52" s="73">
        <f t="shared" si="21"/>
        <v>1</v>
      </c>
      <c r="U52" s="65">
        <f t="shared" si="22"/>
        <v>57.109885318933578</v>
      </c>
      <c r="V52" s="73">
        <f t="shared" si="23"/>
        <v>0.63753965045074956</v>
      </c>
      <c r="W52" s="87">
        <f t="shared" si="11"/>
        <v>0.16388036287943203</v>
      </c>
      <c r="X52" s="50">
        <f t="shared" si="12"/>
        <v>0.23740701406308434</v>
      </c>
    </row>
    <row r="53" spans="1:36">
      <c r="A53" s="71" t="s">
        <v>139</v>
      </c>
      <c r="B53" s="71" t="s">
        <v>84</v>
      </c>
      <c r="C53" s="72">
        <v>194.97165792922573</v>
      </c>
      <c r="D53" s="72">
        <v>104.47057472177839</v>
      </c>
      <c r="E53" s="72">
        <v>13.660986118361624</v>
      </c>
      <c r="F53" s="72">
        <v>6.2745278552655446</v>
      </c>
      <c r="G53" s="72">
        <v>0.47965658257537536</v>
      </c>
      <c r="H53" s="72">
        <v>0</v>
      </c>
      <c r="I53" s="72">
        <v>470.27699514061197</v>
      </c>
      <c r="J53" s="72">
        <v>49.385892078953674</v>
      </c>
      <c r="K53" s="72">
        <v>160.13643831406901</v>
      </c>
      <c r="L53" s="73">
        <f t="shared" si="13"/>
        <v>0.53582441587331109</v>
      </c>
      <c r="M53" s="73">
        <f t="shared" si="14"/>
        <v>0.65238477776609816</v>
      </c>
      <c r="N53" s="73">
        <f t="shared" si="15"/>
        <v>0.45930270339942747</v>
      </c>
      <c r="O53" s="73">
        <f t="shared" si="16"/>
        <v>3.9182386727994858E-2</v>
      </c>
      <c r="P53" s="73">
        <f t="shared" si="17"/>
        <v>0</v>
      </c>
      <c r="Q53" s="73">
        <f t="shared" si="18"/>
        <v>0</v>
      </c>
      <c r="R53" s="73">
        <f t="shared" si="19"/>
        <v>0.10501447570104376</v>
      </c>
      <c r="S53" s="73">
        <f t="shared" si="20"/>
        <v>0.30839884163087949</v>
      </c>
      <c r="T53" s="73">
        <f t="shared" si="21"/>
        <v>0.99996600612497244</v>
      </c>
      <c r="U53" s="65">
        <f t="shared" si="22"/>
        <v>209.11230063016274</v>
      </c>
      <c r="V53" s="73">
        <f t="shared" si="23"/>
        <v>0.52959630898475163</v>
      </c>
      <c r="W53" s="87">
        <f t="shared" si="11"/>
        <v>0.10501447570104376</v>
      </c>
      <c r="X53" s="50">
        <f t="shared" si="12"/>
        <v>0.30840932565895329</v>
      </c>
    </row>
    <row r="54" spans="1:36">
      <c r="A54" s="78" t="s">
        <v>131</v>
      </c>
      <c r="B54" s="64"/>
      <c r="C54" s="72">
        <v>1102.6446328270572</v>
      </c>
      <c r="D54" s="72">
        <v>869.61865912385008</v>
      </c>
      <c r="E54" s="72">
        <v>108.04386200981283</v>
      </c>
      <c r="F54" s="72">
        <v>89.207255138535871</v>
      </c>
      <c r="G54" s="72">
        <v>21.374606159195725</v>
      </c>
      <c r="H54" s="72">
        <v>18.582177555966172</v>
      </c>
      <c r="I54" s="72">
        <v>591.38717748153169</v>
      </c>
      <c r="J54" s="72">
        <v>77.012615539903251</v>
      </c>
      <c r="K54" s="72">
        <v>1054.4268247687135</v>
      </c>
      <c r="L54" s="73">
        <f t="shared" si="13"/>
        <v>0.7886662966782374</v>
      </c>
      <c r="M54" s="73">
        <f t="shared" si="14"/>
        <v>0.82473116075608122</v>
      </c>
      <c r="N54" s="73">
        <f t="shared" si="15"/>
        <v>0.82565777897159798</v>
      </c>
      <c r="O54" s="73">
        <f t="shared" si="16"/>
        <v>8.4602604033810799E-2</v>
      </c>
      <c r="P54" s="73">
        <f t="shared" si="17"/>
        <v>0.86935765822154332</v>
      </c>
      <c r="Q54" s="73">
        <f t="shared" si="18"/>
        <v>1.7623012919879139E-2</v>
      </c>
      <c r="R54" s="73">
        <f t="shared" si="19"/>
        <v>0.13022368166294621</v>
      </c>
      <c r="S54" s="73">
        <f t="shared" si="20"/>
        <v>7.3037420644904233E-2</v>
      </c>
      <c r="T54" s="73">
        <f t="shared" si="21"/>
        <v>0.9999941983546754</v>
      </c>
      <c r="U54" s="65">
        <f t="shared" si="22"/>
        <v>1232.0631009960657</v>
      </c>
      <c r="V54" s="73">
        <f t="shared" si="23"/>
        <v>0.79331009185175916</v>
      </c>
      <c r="W54" s="87">
        <f t="shared" si="11"/>
        <v>0.13022368166294621</v>
      </c>
      <c r="X54" s="50">
        <f t="shared" si="12"/>
        <v>7.3037844384572628E-2</v>
      </c>
    </row>
    <row r="55" spans="1:36">
      <c r="A55" s="78" t="s">
        <v>132</v>
      </c>
      <c r="B55" s="64"/>
      <c r="C55" s="72">
        <v>152.31645814857606</v>
      </c>
      <c r="D55" s="72">
        <v>108.00629768915755</v>
      </c>
      <c r="E55" s="72">
        <v>18.806951755855462</v>
      </c>
      <c r="F55" s="72">
        <v>12.403719743186528</v>
      </c>
      <c r="G55" s="72">
        <v>2.3174943947055504</v>
      </c>
      <c r="H55" s="72">
        <v>1.590660812260827</v>
      </c>
      <c r="I55" s="72">
        <v>349.58037664444544</v>
      </c>
      <c r="J55" s="72">
        <v>61.808842188407667</v>
      </c>
      <c r="K55" s="72">
        <v>183.80894104561921</v>
      </c>
      <c r="L55" s="73">
        <f t="shared" si="13"/>
        <v>0.70909144685995473</v>
      </c>
      <c r="M55" s="73">
        <f t="shared" si="14"/>
        <v>0.58760089185406739</v>
      </c>
      <c r="N55" s="73">
        <f t="shared" si="15"/>
        <v>0.65952845012880323</v>
      </c>
      <c r="O55" s="73">
        <f t="shared" si="16"/>
        <v>6.7481590790015325E-2</v>
      </c>
      <c r="P55" s="73">
        <f t="shared" si="17"/>
        <v>0.68637094264166654</v>
      </c>
      <c r="Q55" s="73">
        <f t="shared" si="18"/>
        <v>8.6538815969025348E-3</v>
      </c>
      <c r="R55" s="73">
        <f t="shared" si="19"/>
        <v>0.17680867210482126</v>
      </c>
      <c r="S55" s="73">
        <f t="shared" si="20"/>
        <v>0.33626678787658887</v>
      </c>
      <c r="T55" s="73">
        <f t="shared" si="21"/>
        <v>1.0000031521175741</v>
      </c>
      <c r="U55" s="65">
        <f t="shared" si="22"/>
        <v>173.44090429913709</v>
      </c>
      <c r="V55" s="73">
        <f t="shared" si="23"/>
        <v>0.70341352714690542</v>
      </c>
      <c r="W55" s="87">
        <f t="shared" si="11"/>
        <v>0.17680867210482126</v>
      </c>
      <c r="X55" s="50">
        <f t="shared" si="12"/>
        <v>0.33626572792747833</v>
      </c>
    </row>
    <row r="56" spans="1:36">
      <c r="A56" s="78" t="s">
        <v>133</v>
      </c>
      <c r="B56" s="64"/>
      <c r="C56" s="79">
        <v>759.8677303586993</v>
      </c>
      <c r="D56" s="79">
        <v>522.77075385826083</v>
      </c>
      <c r="E56" s="79">
        <v>52.348377358875055</v>
      </c>
      <c r="F56" s="79">
        <v>36.022194696204082</v>
      </c>
      <c r="G56" s="79">
        <v>162.56678667716477</v>
      </c>
      <c r="H56" s="79">
        <v>124.80571843207461</v>
      </c>
      <c r="I56" s="79">
        <v>452.96290646410114</v>
      </c>
      <c r="J56" s="79">
        <v>53.41357753373525</v>
      </c>
      <c r="K56" s="72">
        <v>737.01224452027395</v>
      </c>
      <c r="L56" s="73">
        <f t="shared" si="13"/>
        <v>0.68797598973111318</v>
      </c>
      <c r="M56" s="73">
        <f t="shared" si="14"/>
        <v>0.70931081233058169</v>
      </c>
      <c r="N56" s="73">
        <f t="shared" si="15"/>
        <v>0.68812437965848317</v>
      </c>
      <c r="O56" s="73">
        <f t="shared" si="16"/>
        <v>4.8875978606910613E-2</v>
      </c>
      <c r="P56" s="73">
        <f t="shared" si="17"/>
        <v>0.76771966145779558</v>
      </c>
      <c r="Q56" s="73">
        <f t="shared" si="18"/>
        <v>0.16934008811931131</v>
      </c>
      <c r="R56" s="73">
        <f t="shared" si="19"/>
        <v>0.11792042300039519</v>
      </c>
      <c r="S56" s="73">
        <f t="shared" si="20"/>
        <v>7.247312094319748E-2</v>
      </c>
      <c r="T56" s="73">
        <f t="shared" si="21"/>
        <v>1.0000000000000011</v>
      </c>
      <c r="U56" s="65">
        <f t="shared" si="22"/>
        <v>974.78289439473906</v>
      </c>
      <c r="V56" s="73">
        <f t="shared" si="23"/>
        <v>0.70128299431331198</v>
      </c>
      <c r="W56" s="87">
        <f t="shared" si="11"/>
        <v>0.11792042300039519</v>
      </c>
      <c r="X56" s="50">
        <f t="shared" si="12"/>
        <v>7.2473120943197397E-2</v>
      </c>
    </row>
    <row r="57" spans="1:36">
      <c r="A57" s="78" t="s">
        <v>134</v>
      </c>
      <c r="B57" s="64"/>
      <c r="C57" s="72">
        <v>255.63462911554706</v>
      </c>
      <c r="D57" s="72">
        <v>180.01064399788768</v>
      </c>
      <c r="E57" s="72">
        <v>15.972366952365761</v>
      </c>
      <c r="F57" s="72">
        <v>12.731183529648305</v>
      </c>
      <c r="G57" s="72">
        <v>0.73481040784215479</v>
      </c>
      <c r="H57" s="72">
        <v>0.4495531075681643</v>
      </c>
      <c r="I57" s="72">
        <v>140.82424128848913</v>
      </c>
      <c r="J57" s="72">
        <v>15.254367222268405</v>
      </c>
      <c r="K57" s="72">
        <v>208.44607874254854</v>
      </c>
      <c r="L57" s="73">
        <f t="shared" si="13"/>
        <v>0.7041715929516057</v>
      </c>
      <c r="M57" s="73">
        <f t="shared" si="14"/>
        <v>0.86358373870020644</v>
      </c>
      <c r="N57" s="73">
        <f t="shared" si="15"/>
        <v>0.7970755723066214</v>
      </c>
      <c r="O57" s="73">
        <f t="shared" si="16"/>
        <v>6.1076627617315714E-2</v>
      </c>
      <c r="P57" s="73">
        <f t="shared" si="17"/>
        <v>0.61179469257699082</v>
      </c>
      <c r="Q57" s="73">
        <f t="shared" si="18"/>
        <v>2.1566877644333465E-3</v>
      </c>
      <c r="R57" s="73">
        <f t="shared" si="19"/>
        <v>0.10832202668160432</v>
      </c>
      <c r="S57" s="73">
        <f t="shared" si="20"/>
        <v>7.3181358528260215E-2</v>
      </c>
      <c r="T57" s="73">
        <f t="shared" si="21"/>
        <v>0.99999841261021571</v>
      </c>
      <c r="U57" s="65">
        <f t="shared" si="22"/>
        <v>272.34180647575494</v>
      </c>
      <c r="V57" s="73">
        <f t="shared" si="23"/>
        <v>0.70937100379519913</v>
      </c>
      <c r="W57" s="87">
        <f t="shared" si="11"/>
        <v>0.10832202668160432</v>
      </c>
      <c r="X57" s="50">
        <f t="shared" si="12"/>
        <v>7.3181474695785551E-2</v>
      </c>
    </row>
    <row r="58" spans="1:36">
      <c r="A58" s="78" t="s">
        <v>135</v>
      </c>
      <c r="B58" s="64"/>
      <c r="C58" s="72">
        <v>114.80600557902383</v>
      </c>
      <c r="D58" s="72">
        <v>59.704098870008757</v>
      </c>
      <c r="E58" s="72">
        <v>9.6580009971482585</v>
      </c>
      <c r="F58" s="72">
        <v>4.5793387932491889</v>
      </c>
      <c r="G58" s="72">
        <v>0.29477864137937149</v>
      </c>
      <c r="H58" s="72">
        <v>1.1845921384119499E-2</v>
      </c>
      <c r="I58" s="72">
        <v>189.42538389920205</v>
      </c>
      <c r="J58" s="72">
        <v>10.938063324061941</v>
      </c>
      <c r="K58" s="72">
        <v>75.232928395877167</v>
      </c>
      <c r="L58" s="73">
        <f t="shared" si="13"/>
        <v>0.52004334240958272</v>
      </c>
      <c r="M58" s="73">
        <f t="shared" si="14"/>
        <v>0.7935899896896822</v>
      </c>
      <c r="N58" s="73">
        <f t="shared" si="15"/>
        <v>0.47414975361892603</v>
      </c>
      <c r="O58" s="73">
        <f t="shared" si="16"/>
        <v>6.0868809587639829E-2</v>
      </c>
      <c r="P58" s="73">
        <f t="shared" si="17"/>
        <v>4.0185819870423189E-2</v>
      </c>
      <c r="Q58" s="73">
        <f t="shared" si="18"/>
        <v>1.5745660360030151E-4</v>
      </c>
      <c r="R58" s="73">
        <f t="shared" si="19"/>
        <v>5.7743387390374018E-2</v>
      </c>
      <c r="S58" s="73">
        <f t="shared" si="20"/>
        <v>0.14538930701335503</v>
      </c>
      <c r="T58" s="73">
        <f t="shared" si="21"/>
        <v>1.0000055628942774</v>
      </c>
      <c r="U58" s="65">
        <f t="shared" si="22"/>
        <v>124.75878521755146</v>
      </c>
      <c r="V58" s="73">
        <f t="shared" si="23"/>
        <v>0.51535676203103009</v>
      </c>
      <c r="W58" s="87">
        <f t="shared" si="11"/>
        <v>5.7743387390374018E-2</v>
      </c>
      <c r="X58" s="50">
        <f t="shared" si="12"/>
        <v>0.14538849823251024</v>
      </c>
    </row>
    <row r="59" spans="1:36" s="62" customFormat="1" ht="15.75">
      <c r="A59" s="80" t="s">
        <v>8</v>
      </c>
      <c r="B59" s="81"/>
      <c r="C59" s="82">
        <v>182.04760069563588</v>
      </c>
      <c r="D59" s="82">
        <v>126.11035579424708</v>
      </c>
      <c r="E59" s="82">
        <v>29.405689899611467</v>
      </c>
      <c r="F59" s="82">
        <v>16.979693454782005</v>
      </c>
      <c r="G59" s="82">
        <v>170.06868167526699</v>
      </c>
      <c r="H59" s="82">
        <v>135.96553368241979</v>
      </c>
      <c r="I59" s="82">
        <v>146.52953271986021</v>
      </c>
      <c r="J59" s="82">
        <v>13.785341638942173</v>
      </c>
      <c r="K59" s="75">
        <v>292.84091844102676</v>
      </c>
      <c r="L59" s="76">
        <f t="shared" si="13"/>
        <v>0.69273286389030808</v>
      </c>
      <c r="M59" s="76">
        <f t="shared" si="14"/>
        <v>0.43064458500407138</v>
      </c>
      <c r="N59" s="76">
        <f t="shared" si="15"/>
        <v>0.57742884158641539</v>
      </c>
      <c r="O59" s="76">
        <f t="shared" si="16"/>
        <v>5.798265332992196E-2</v>
      </c>
      <c r="P59" s="76">
        <f t="shared" si="17"/>
        <v>0.79947426147534606</v>
      </c>
      <c r="Q59" s="76">
        <f t="shared" si="18"/>
        <v>0.46429827636878201</v>
      </c>
      <c r="R59" s="76">
        <f t="shared" si="19"/>
        <v>9.4078929913039608E-2</v>
      </c>
      <c r="S59" s="76">
        <f t="shared" si="20"/>
        <v>4.7074506227920837E-2</v>
      </c>
      <c r="T59" s="76">
        <f t="shared" si="21"/>
        <v>1.0000000209306961</v>
      </c>
      <c r="U59" s="77">
        <f t="shared" si="22"/>
        <v>381.52197227051431</v>
      </c>
      <c r="V59" s="76">
        <f t="shared" si="23"/>
        <v>0.73142729177754218</v>
      </c>
      <c r="W59" s="88">
        <f t="shared" si="11"/>
        <v>9.4078929913039608E-2</v>
      </c>
      <c r="X59" s="50">
        <f t="shared" si="12"/>
        <v>4.7074505242618685E-2</v>
      </c>
      <c r="AA59"/>
      <c r="AB59"/>
      <c r="AC59"/>
      <c r="AD59"/>
      <c r="AE59"/>
      <c r="AF59"/>
      <c r="AG59"/>
      <c r="AH59"/>
      <c r="AI59"/>
      <c r="AJ59"/>
    </row>
    <row r="60" spans="1:36">
      <c r="A60" s="78" t="s">
        <v>136</v>
      </c>
      <c r="B60" s="64"/>
      <c r="C60" s="72">
        <v>542.48230098391923</v>
      </c>
      <c r="D60" s="72">
        <v>249.56548327411787</v>
      </c>
      <c r="E60" s="72">
        <v>27.930513996133996</v>
      </c>
      <c r="F60" s="72">
        <v>12.71301142949261</v>
      </c>
      <c r="G60" s="72">
        <v>8.2650475384339686</v>
      </c>
      <c r="H60" s="72">
        <v>7.0751974310173678</v>
      </c>
      <c r="I60" s="72">
        <v>483.9894093813532</v>
      </c>
      <c r="J60" s="72">
        <v>52.455117186050757</v>
      </c>
      <c r="K60" s="72">
        <v>321.80880932067828</v>
      </c>
      <c r="L60" s="73">
        <f t="shared" si="13"/>
        <v>0.4600435494788902</v>
      </c>
      <c r="M60" s="73">
        <f t="shared" si="14"/>
        <v>0.77550855056124057</v>
      </c>
      <c r="N60" s="73">
        <f t="shared" si="15"/>
        <v>0.45516568120630657</v>
      </c>
      <c r="O60" s="73">
        <f t="shared" si="16"/>
        <v>3.9504858354651999E-2</v>
      </c>
      <c r="P60" s="73">
        <f t="shared" si="17"/>
        <v>0.85603832260085833</v>
      </c>
      <c r="Q60" s="73">
        <f t="shared" si="18"/>
        <v>2.1985717065834038E-2</v>
      </c>
      <c r="R60" s="73">
        <f t="shared" si="19"/>
        <v>0.10838071281993575</v>
      </c>
      <c r="S60" s="73">
        <f t="shared" si="20"/>
        <v>0.16300087401827437</v>
      </c>
      <c r="T60" s="73">
        <f t="shared" si="21"/>
        <v>1.0000000000000009</v>
      </c>
      <c r="U60" s="65">
        <f t="shared" si="22"/>
        <v>578.67786251848713</v>
      </c>
      <c r="V60" s="73">
        <f t="shared" si="23"/>
        <v>0.46546396463545858</v>
      </c>
      <c r="W60" s="87">
        <f t="shared" si="11"/>
        <v>0.10838071281993575</v>
      </c>
      <c r="X60" s="50">
        <f t="shared" si="12"/>
        <v>0.16300087401827418</v>
      </c>
    </row>
    <row r="61" spans="1:36">
      <c r="A61" s="78" t="s">
        <v>137</v>
      </c>
      <c r="B61" s="64"/>
      <c r="C61" s="72">
        <v>404.84611916378219</v>
      </c>
      <c r="D61" s="72">
        <v>271.56421417615945</v>
      </c>
      <c r="E61" s="72">
        <v>44.246073340290721</v>
      </c>
      <c r="F61" s="72">
        <v>26.67636163567742</v>
      </c>
      <c r="G61" s="72">
        <v>25.349436693212215</v>
      </c>
      <c r="H61" s="72">
        <v>22.545945539283622</v>
      </c>
      <c r="I61" s="72">
        <v>1109.4562990140907</v>
      </c>
      <c r="J61" s="72">
        <v>138.64485193983984</v>
      </c>
      <c r="K61" s="72">
        <v>459.43054238616907</v>
      </c>
      <c r="L61" s="73">
        <f t="shared" si="13"/>
        <v>0.67078378999181421</v>
      </c>
      <c r="M61" s="73">
        <f t="shared" si="14"/>
        <v>0.59108872641710286</v>
      </c>
      <c r="N61" s="73">
        <f t="shared" si="15"/>
        <v>0.60290913117900968</v>
      </c>
      <c r="O61" s="73">
        <f t="shared" si="16"/>
        <v>5.806397088257774E-2</v>
      </c>
      <c r="P61" s="73">
        <f t="shared" si="17"/>
        <v>0.88940617545638478</v>
      </c>
      <c r="Q61" s="73">
        <f t="shared" si="18"/>
        <v>4.907367590797411E-2</v>
      </c>
      <c r="R61" s="73">
        <f t="shared" si="19"/>
        <v>0.12496648318914901</v>
      </c>
      <c r="S61" s="73">
        <f t="shared" si="20"/>
        <v>0.30177543534601037</v>
      </c>
      <c r="T61" s="73">
        <f t="shared" si="21"/>
        <v>1.0000018085536651</v>
      </c>
      <c r="U61" s="65">
        <f t="shared" si="22"/>
        <v>474.44162919728512</v>
      </c>
      <c r="V61" s="73">
        <f t="shared" si="23"/>
        <v>0.67613485328819911</v>
      </c>
      <c r="W61" s="87">
        <f t="shared" si="11"/>
        <v>0.12496648318914901</v>
      </c>
      <c r="X61" s="50">
        <f t="shared" si="12"/>
        <v>0.30177488956992776</v>
      </c>
    </row>
    <row r="62" spans="1:36">
      <c r="A62" s="78" t="s">
        <v>138</v>
      </c>
      <c r="B62" s="64"/>
      <c r="C62" s="72">
        <v>418.74050051183639</v>
      </c>
      <c r="D62" s="72">
        <v>325.47917221617371</v>
      </c>
      <c r="E62" s="72">
        <v>62.430500723664075</v>
      </c>
      <c r="F62" s="72">
        <v>51.926350757094617</v>
      </c>
      <c r="G62" s="72">
        <v>4.2486778938660352</v>
      </c>
      <c r="H62" s="72">
        <v>4.2307980588326393</v>
      </c>
      <c r="I62" s="72">
        <v>310.32006352039542</v>
      </c>
      <c r="J62" s="72">
        <v>48.075590575510283</v>
      </c>
      <c r="K62" s="72">
        <v>429.71138999733415</v>
      </c>
      <c r="L62" s="73">
        <f t="shared" si="13"/>
        <v>0.77728132773957337</v>
      </c>
      <c r="M62" s="73">
        <f t="shared" si="14"/>
        <v>0.75743668842055345</v>
      </c>
      <c r="N62" s="73">
        <f t="shared" si="15"/>
        <v>0.83174650459614374</v>
      </c>
      <c r="O62" s="73">
        <f t="shared" si="16"/>
        <v>0.12084006141288635</v>
      </c>
      <c r="P62" s="73">
        <f t="shared" si="17"/>
        <v>0.99579167084913411</v>
      </c>
      <c r="Q62" s="73">
        <f t="shared" si="18"/>
        <v>9.8456735318532898E-3</v>
      </c>
      <c r="R62" s="73">
        <f t="shared" si="19"/>
        <v>0.154922598397672</v>
      </c>
      <c r="S62" s="73">
        <f t="shared" si="20"/>
        <v>0.11187879049659014</v>
      </c>
      <c r="T62" s="73">
        <f t="shared" si="21"/>
        <v>1.0000012138618832</v>
      </c>
      <c r="U62" s="65">
        <f t="shared" si="22"/>
        <v>485.4196791293665</v>
      </c>
      <c r="V62" s="73">
        <f t="shared" si="23"/>
        <v>0.78619870071314768</v>
      </c>
      <c r="W62" s="87">
        <f t="shared" si="11"/>
        <v>0.154922598397672</v>
      </c>
      <c r="X62" s="50">
        <f t="shared" si="12"/>
        <v>0.11187865469135566</v>
      </c>
    </row>
    <row r="63" spans="1:36">
      <c r="A63" s="78" t="s">
        <v>139</v>
      </c>
      <c r="B63" s="64"/>
      <c r="C63" s="72">
        <v>307.3834050375134</v>
      </c>
      <c r="D63" s="72">
        <v>173.93577635164539</v>
      </c>
      <c r="E63" s="72">
        <v>22.582974558926526</v>
      </c>
      <c r="F63" s="72">
        <v>10.759348696980434</v>
      </c>
      <c r="G63" s="72">
        <v>0.47965658257537536</v>
      </c>
      <c r="H63" s="72">
        <v>0</v>
      </c>
      <c r="I63" s="72">
        <v>678.80911967014686</v>
      </c>
      <c r="J63" s="72">
        <v>78.166205073783033</v>
      </c>
      <c r="K63" s="72">
        <v>262.86676260934206</v>
      </c>
      <c r="L63" s="73">
        <f t="shared" si="13"/>
        <v>0.56585935838149126</v>
      </c>
      <c r="M63" s="73">
        <f t="shared" si="14"/>
        <v>0.66168797692441261</v>
      </c>
      <c r="N63" s="73">
        <f t="shared" si="15"/>
        <v>0.47643629358505002</v>
      </c>
      <c r="O63" s="73">
        <f t="shared" si="16"/>
        <v>4.0930806885503351E-2</v>
      </c>
      <c r="P63" s="73">
        <f t="shared" si="17"/>
        <v>0</v>
      </c>
      <c r="Q63" s="73">
        <f t="shared" si="18"/>
        <v>0</v>
      </c>
      <c r="R63" s="73">
        <f t="shared" si="19"/>
        <v>0.11515196659668667</v>
      </c>
      <c r="S63" s="73">
        <f t="shared" si="20"/>
        <v>0.29736054987655208</v>
      </c>
      <c r="T63" s="73">
        <f t="shared" si="21"/>
        <v>0.99997933368646807</v>
      </c>
      <c r="U63" s="65">
        <f t="shared" si="22"/>
        <v>330.44603617901532</v>
      </c>
      <c r="V63" s="73">
        <f t="shared" si="23"/>
        <v>0.55892673788518188</v>
      </c>
      <c r="W63" s="87">
        <f t="shared" si="11"/>
        <v>0.11515196659668667</v>
      </c>
      <c r="X63" s="50">
        <f t="shared" si="12"/>
        <v>0.29736669534991211</v>
      </c>
    </row>
    <row r="64" spans="1:36">
      <c r="A64" s="78" t="s">
        <v>140</v>
      </c>
      <c r="B64" s="64"/>
      <c r="C64" s="83">
        <v>1521.38513333889</v>
      </c>
      <c r="D64" s="83">
        <v>1195.0978313400201</v>
      </c>
      <c r="E64" s="83">
        <v>170.47436273347699</v>
      </c>
      <c r="F64" s="83">
        <v>141.13360589563001</v>
      </c>
      <c r="G64" s="83">
        <v>25.623284053061798</v>
      </c>
      <c r="H64" s="83">
        <v>22.812975614798798</v>
      </c>
      <c r="I64" s="83">
        <v>901.70724100192695</v>
      </c>
      <c r="J64" s="83">
        <v>125.088206115414</v>
      </c>
      <c r="K64" s="83">
        <v>1484.1382147660499</v>
      </c>
      <c r="L64" s="73">
        <f t="shared" si="13"/>
        <v>0.78553273931184842</v>
      </c>
      <c r="M64" s="73">
        <f t="shared" si="14"/>
        <v>0.80524699077869089</v>
      </c>
      <c r="N64" s="73">
        <f t="shared" si="15"/>
        <v>0.82788756991150103</v>
      </c>
      <c r="O64" s="73">
        <f t="shared" si="16"/>
        <v>9.5094651220120632E-2</v>
      </c>
      <c r="P64" s="73">
        <f t="shared" si="17"/>
        <v>0.89032208235122035</v>
      </c>
      <c r="Q64" s="73">
        <f t="shared" si="18"/>
        <v>1.5371193456126248E-2</v>
      </c>
      <c r="R64" s="73">
        <f t="shared" si="19"/>
        <v>0.13872374583176569</v>
      </c>
      <c r="S64" s="73">
        <f t="shared" si="20"/>
        <v>8.4283394141381973E-2</v>
      </c>
      <c r="T64" s="73">
        <f t="shared" si="21"/>
        <v>0.99999622959631973</v>
      </c>
      <c r="U64" s="65">
        <f t="shared" si="22"/>
        <v>1717.4827801254287</v>
      </c>
      <c r="V64" s="73">
        <f t="shared" si="23"/>
        <v>0.79130016823295135</v>
      </c>
      <c r="W64" s="87">
        <f t="shared" si="11"/>
        <v>0.13872374583176569</v>
      </c>
      <c r="X64" s="50">
        <f t="shared" si="12"/>
        <v>8.4283711924999616E-2</v>
      </c>
    </row>
    <row r="65" spans="1:36" s="62" customFormat="1" ht="15.75">
      <c r="A65" s="80" t="s">
        <v>141</v>
      </c>
      <c r="B65" s="81"/>
      <c r="C65" s="84">
        <v>941.91533105433598</v>
      </c>
      <c r="D65" s="84">
        <v>648.88110965250803</v>
      </c>
      <c r="E65" s="84">
        <v>81.754067258486501</v>
      </c>
      <c r="F65" s="84">
        <v>53.001888150986098</v>
      </c>
      <c r="G65" s="84">
        <v>332.63546835243199</v>
      </c>
      <c r="H65" s="84">
        <v>260.77125211449402</v>
      </c>
      <c r="I65" s="84">
        <v>599.49243918396098</v>
      </c>
      <c r="J65" s="84">
        <v>67.198919172677506</v>
      </c>
      <c r="K65" s="85">
        <v>1029.8531629613001</v>
      </c>
      <c r="L65" s="76">
        <f t="shared" si="13"/>
        <v>0.68889536910518367</v>
      </c>
      <c r="M65" s="76">
        <f t="shared" si="14"/>
        <v>0.63007148299343696</v>
      </c>
      <c r="N65" s="76">
        <f t="shared" si="15"/>
        <v>0.64830888454034952</v>
      </c>
      <c r="O65" s="76">
        <f t="shared" si="16"/>
        <v>5.1465480766773937E-2</v>
      </c>
      <c r="P65" s="76">
        <f t="shared" si="17"/>
        <v>0.78395504065189825</v>
      </c>
      <c r="Q65" s="76">
        <f t="shared" si="18"/>
        <v>0.25321207089820175</v>
      </c>
      <c r="R65" s="76">
        <f t="shared" si="19"/>
        <v>0.11209302199732459</v>
      </c>
      <c r="S65" s="76">
        <f t="shared" si="20"/>
        <v>6.5250971293276214E-2</v>
      </c>
      <c r="T65" s="76">
        <f t="shared" si="21"/>
        <v>1.0000000059516889</v>
      </c>
      <c r="U65" s="77">
        <f t="shared" si="22"/>
        <v>1356.3048666652544</v>
      </c>
      <c r="V65" s="76">
        <f t="shared" si="23"/>
        <v>0.70976243879804501</v>
      </c>
      <c r="W65" s="88">
        <f t="shared" si="11"/>
        <v>0.11209302199732459</v>
      </c>
      <c r="X65" s="50">
        <f t="shared" si="12"/>
        <v>6.5250970904922739E-2</v>
      </c>
      <c r="AA65"/>
      <c r="AB65"/>
      <c r="AC65"/>
      <c r="AD65"/>
      <c r="AE65"/>
      <c r="AF65"/>
      <c r="AG65"/>
      <c r="AH65"/>
      <c r="AI65"/>
      <c r="AJ65"/>
    </row>
    <row r="66" spans="1:36">
      <c r="A66" s="78" t="s">
        <v>142</v>
      </c>
      <c r="B66" s="64"/>
      <c r="C66" s="83">
        <v>864.54598234986997</v>
      </c>
      <c r="D66" s="83">
        <v>553.50628821696205</v>
      </c>
      <c r="E66" s="83">
        <v>85.635999655072695</v>
      </c>
      <c r="F66" s="83">
        <v>49.839430075844398</v>
      </c>
      <c r="G66" s="83">
        <v>28.146587670493101</v>
      </c>
      <c r="H66" s="83">
        <v>24.136606351544401</v>
      </c>
      <c r="I66" s="83">
        <v>2137.8457953286902</v>
      </c>
      <c r="J66" s="83">
        <v>278.61989920203001</v>
      </c>
      <c r="K66" s="83">
        <v>906.10624604112695</v>
      </c>
      <c r="L66" s="73">
        <f t="shared" si="13"/>
        <v>0.64022770276776975</v>
      </c>
      <c r="M66" s="73">
        <f t="shared" si="14"/>
        <v>0.61086245750461265</v>
      </c>
      <c r="N66" s="73">
        <f t="shared" si="15"/>
        <v>0.58199157219614628</v>
      </c>
      <c r="O66" s="73">
        <f t="shared" si="16"/>
        <v>5.5003958193200947E-2</v>
      </c>
      <c r="P66" s="73">
        <f t="shared" si="17"/>
        <v>0.85753223922228827</v>
      </c>
      <c r="Q66" s="73">
        <f t="shared" si="18"/>
        <v>2.6637722073983884E-2</v>
      </c>
      <c r="R66" s="73">
        <f t="shared" si="19"/>
        <v>0.13032740706127155</v>
      </c>
      <c r="S66" s="73">
        <f t="shared" si="20"/>
        <v>0.30749142324021</v>
      </c>
      <c r="T66" s="73">
        <f t="shared" si="21"/>
        <v>0.99999556101200748</v>
      </c>
      <c r="U66" s="65">
        <f t="shared" si="22"/>
        <v>978.3285696754358</v>
      </c>
      <c r="V66" s="73">
        <f t="shared" si="23"/>
        <v>0.64138198974657401</v>
      </c>
      <c r="W66" s="87">
        <f t="shared" si="11"/>
        <v>0.13032740706127155</v>
      </c>
      <c r="X66" s="50">
        <f t="shared" si="12"/>
        <v>0.30749278819700454</v>
      </c>
    </row>
    <row r="67" spans="1:36">
      <c r="A67" s="78" t="s">
        <v>143</v>
      </c>
      <c r="B67" s="64"/>
      <c r="C67" s="83">
        <v>912.92293567849003</v>
      </c>
      <c r="D67" s="83">
        <v>489.28022614201501</v>
      </c>
      <c r="E67" s="83">
        <v>53.560881945647999</v>
      </c>
      <c r="F67" s="83">
        <v>30.023533752390101</v>
      </c>
      <c r="G67" s="83">
        <v>9.2946365876554893</v>
      </c>
      <c r="H67" s="83">
        <v>7.5365964599696502</v>
      </c>
      <c r="I67" s="83">
        <v>814.23903456904304</v>
      </c>
      <c r="J67" s="83">
        <v>78.647547732381</v>
      </c>
      <c r="K67" s="83">
        <v>605.48781645910503</v>
      </c>
      <c r="L67" s="73">
        <f t="shared" si="13"/>
        <v>0.53594910043352006</v>
      </c>
      <c r="M67" s="73">
        <f t="shared" si="14"/>
        <v>0.80807608814216536</v>
      </c>
      <c r="N67" s="73">
        <f t="shared" si="15"/>
        <v>0.5605496523163509</v>
      </c>
      <c r="O67" s="73">
        <f t="shared" si="16"/>
        <v>4.9585694272046357E-2</v>
      </c>
      <c r="P67" s="73">
        <f t="shared" si="17"/>
        <v>0.81085434474966456</v>
      </c>
      <c r="Q67" s="73">
        <f t="shared" si="18"/>
        <v>1.2447147993899685E-2</v>
      </c>
      <c r="R67" s="73">
        <f t="shared" si="19"/>
        <v>9.6590244870791833E-2</v>
      </c>
      <c r="S67" s="73">
        <f t="shared" si="20"/>
        <v>0.12989121431428982</v>
      </c>
      <c r="T67" s="73">
        <f t="shared" ref="T67:T68" si="24">S67+Q67+O67+M67</f>
        <v>1.0000001447224012</v>
      </c>
      <c r="U67" s="65">
        <f t="shared" si="22"/>
        <v>975.77845421179359</v>
      </c>
      <c r="V67" s="73">
        <f t="shared" ref="V67:V68" si="25">SUM(D67,F67,H67)/U67</f>
        <v>0.53991800503521226</v>
      </c>
      <c r="W67" s="87">
        <f t="shared" si="11"/>
        <v>9.6590244870791833E-2</v>
      </c>
      <c r="X67" s="50">
        <f t="shared" si="12"/>
        <v>0.12989119551612413</v>
      </c>
    </row>
    <row r="68" spans="1:36" s="62" customFormat="1" ht="15.75">
      <c r="A68" s="80" t="s">
        <v>144</v>
      </c>
      <c r="B68" s="80"/>
      <c r="C68" s="85">
        <v>4240.7693824216003</v>
      </c>
      <c r="D68" s="85">
        <v>2886.7654553515099</v>
      </c>
      <c r="E68" s="85">
        <v>391.42531159268299</v>
      </c>
      <c r="F68" s="85">
        <v>273.998457874851</v>
      </c>
      <c r="G68" s="85">
        <v>395.69997666364202</v>
      </c>
      <c r="H68" s="85">
        <v>315.25743054080698</v>
      </c>
      <c r="I68" s="85">
        <v>4453.2845100836303</v>
      </c>
      <c r="J68" s="85">
        <v>549.55457222250004</v>
      </c>
      <c r="K68" s="85">
        <v>4025.58544022758</v>
      </c>
      <c r="L68" s="76">
        <f t="shared" si="13"/>
        <v>0.68071738758476996</v>
      </c>
      <c r="M68" s="76">
        <f t="shared" si="14"/>
        <v>0.71710450522404301</v>
      </c>
      <c r="N68" s="76">
        <f t="shared" si="15"/>
        <v>0.70000188991348034</v>
      </c>
      <c r="O68" s="76">
        <f t="shared" si="16"/>
        <v>6.8064251012235608E-2</v>
      </c>
      <c r="P68" s="76">
        <f t="shared" si="17"/>
        <v>0.79670823637370636</v>
      </c>
      <c r="Q68" s="76">
        <f t="shared" si="18"/>
        <v>7.8313436696796176E-2</v>
      </c>
      <c r="R68" s="76">
        <f t="shared" si="19"/>
        <v>0.12340432572366226</v>
      </c>
      <c r="S68" s="76">
        <f t="shared" si="20"/>
        <v>0.13651544114076283</v>
      </c>
      <c r="T68" s="76">
        <f t="shared" si="24"/>
        <v>0.99999763407383768</v>
      </c>
      <c r="U68" s="77">
        <f t="shared" si="22"/>
        <v>5027.8946706779252</v>
      </c>
      <c r="V68" s="76">
        <f t="shared" si="25"/>
        <v>0.69134728777014853</v>
      </c>
      <c r="W68" s="89">
        <f t="shared" ref="W68" si="26">J68/I68</f>
        <v>0.12340432572366226</v>
      </c>
      <c r="X68" s="50">
        <f t="shared" ref="X68" si="27">J68/SUM(D68,F68,H68,J68)</f>
        <v>0.13651576412698077</v>
      </c>
      <c r="AA68"/>
      <c r="AB68"/>
      <c r="AC68"/>
      <c r="AD68"/>
      <c r="AE68"/>
      <c r="AF68"/>
      <c r="AG68"/>
      <c r="AH68"/>
      <c r="AI68"/>
      <c r="AJ68"/>
    </row>
    <row r="69" spans="1:36">
      <c r="C69"/>
      <c r="D69"/>
      <c r="E69"/>
      <c r="F69"/>
      <c r="G69"/>
      <c r="H69"/>
      <c r="I69"/>
      <c r="J69"/>
      <c r="K69"/>
      <c r="U69"/>
    </row>
    <row r="70" spans="1:36">
      <c r="C70"/>
      <c r="D70"/>
      <c r="E70"/>
      <c r="F70"/>
      <c r="G70"/>
      <c r="H70"/>
      <c r="I70"/>
      <c r="J70"/>
      <c r="K70"/>
      <c r="U70"/>
    </row>
    <row r="71" spans="1:36">
      <c r="C71"/>
      <c r="D71"/>
      <c r="E71"/>
      <c r="F71"/>
      <c r="G71"/>
      <c r="H71"/>
      <c r="I71"/>
      <c r="J71"/>
      <c r="K71"/>
      <c r="U71"/>
    </row>
    <row r="72" spans="1:36">
      <c r="C72"/>
      <c r="D72"/>
      <c r="E72"/>
      <c r="F72"/>
      <c r="G72"/>
      <c r="H72"/>
      <c r="I72"/>
      <c r="J72"/>
      <c r="K72"/>
      <c r="U72"/>
    </row>
    <row r="73" spans="1:36">
      <c r="A73" t="s">
        <v>289</v>
      </c>
      <c r="C73" t="s">
        <v>293</v>
      </c>
      <c r="D73"/>
      <c r="E73"/>
      <c r="F73"/>
      <c r="G73"/>
      <c r="H73"/>
      <c r="I73"/>
      <c r="J73"/>
      <c r="K73"/>
      <c r="U73"/>
    </row>
    <row r="74" spans="1:36">
      <c r="A74" s="58" t="s">
        <v>115</v>
      </c>
      <c r="B74" s="58" t="s">
        <v>290</v>
      </c>
      <c r="C74" s="58" t="s">
        <v>291</v>
      </c>
      <c r="D74" s="58" t="s">
        <v>292</v>
      </c>
      <c r="E74" s="58" t="s">
        <v>294</v>
      </c>
      <c r="F74"/>
      <c r="G74"/>
      <c r="H74"/>
      <c r="I74"/>
      <c r="J74"/>
      <c r="K74"/>
      <c r="U74"/>
    </row>
    <row r="75" spans="1:36">
      <c r="A75" s="59">
        <v>1</v>
      </c>
      <c r="B75" s="91">
        <v>0.81751437370433611</v>
      </c>
      <c r="C75" s="61">
        <v>210.42892361299999</v>
      </c>
      <c r="D75" s="61">
        <v>46.971961780000001</v>
      </c>
      <c r="E75" s="59">
        <v>292</v>
      </c>
      <c r="F75" t="s">
        <v>295</v>
      </c>
      <c r="G75"/>
      <c r="H75"/>
      <c r="I75"/>
      <c r="J75"/>
      <c r="K75"/>
      <c r="U75"/>
    </row>
    <row r="76" spans="1:36">
      <c r="A76" s="59">
        <v>2</v>
      </c>
      <c r="B76" s="91">
        <v>0.80566189144913758</v>
      </c>
      <c r="C76" s="60">
        <v>471.151760346</v>
      </c>
      <c r="D76" s="60">
        <v>113.64909140899999</v>
      </c>
      <c r="E76" s="59">
        <v>370</v>
      </c>
      <c r="F76"/>
      <c r="G76"/>
      <c r="H76"/>
      <c r="I76"/>
      <c r="J76"/>
      <c r="K76"/>
      <c r="U76"/>
    </row>
    <row r="77" spans="1:36">
      <c r="A77" s="59">
        <v>3</v>
      </c>
      <c r="B77" s="91">
        <v>0.9914654963030719</v>
      </c>
      <c r="C77" s="60">
        <v>122.106933232</v>
      </c>
      <c r="D77" s="60">
        <v>1.0510926270000001</v>
      </c>
      <c r="E77" s="59">
        <v>78</v>
      </c>
      <c r="F77"/>
      <c r="G77"/>
      <c r="H77"/>
      <c r="I77"/>
      <c r="J77"/>
      <c r="K77"/>
      <c r="U77"/>
    </row>
    <row r="78" spans="1:36">
      <c r="A78" s="59">
        <v>4</v>
      </c>
      <c r="B78" s="91">
        <v>0.99258253070328617</v>
      </c>
      <c r="C78" s="60">
        <v>23.245004525999999</v>
      </c>
      <c r="D78" s="60">
        <v>0.173707578</v>
      </c>
      <c r="E78" s="59">
        <v>42</v>
      </c>
      <c r="F78"/>
      <c r="G78"/>
      <c r="H78"/>
      <c r="I78"/>
      <c r="J78"/>
      <c r="K78"/>
      <c r="U78"/>
    </row>
    <row r="79" spans="1:36">
      <c r="A79" s="59">
        <v>5</v>
      </c>
      <c r="B79" s="91">
        <v>0.97116663915642765</v>
      </c>
      <c r="C79" s="60">
        <v>109.76507641800001</v>
      </c>
      <c r="D79" s="60">
        <v>3.2588599409999999</v>
      </c>
      <c r="E79" s="59">
        <v>91</v>
      </c>
      <c r="F79"/>
      <c r="G79"/>
      <c r="H79"/>
      <c r="I79"/>
      <c r="J79"/>
      <c r="K79"/>
      <c r="U79"/>
    </row>
    <row r="80" spans="1:36">
      <c r="A80" s="59">
        <v>6</v>
      </c>
      <c r="B80" s="91">
        <v>1</v>
      </c>
      <c r="C80" s="60">
        <v>12.894050239</v>
      </c>
      <c r="D80" s="60">
        <v>0</v>
      </c>
      <c r="E80" s="59">
        <v>11</v>
      </c>
      <c r="F80"/>
      <c r="G80"/>
      <c r="H80"/>
      <c r="I80"/>
      <c r="J80"/>
      <c r="K80"/>
      <c r="U80"/>
    </row>
    <row r="81" spans="1:5" customFormat="1">
      <c r="A81" s="59">
        <v>8</v>
      </c>
      <c r="B81" s="91">
        <v>1</v>
      </c>
      <c r="C81" s="60">
        <v>3.8278333839999998</v>
      </c>
      <c r="D81" s="60">
        <v>0</v>
      </c>
      <c r="E81" s="59">
        <v>6</v>
      </c>
    </row>
    <row r="82" spans="1:5" customFormat="1">
      <c r="A82" s="59">
        <v>9</v>
      </c>
      <c r="B82" s="91">
        <v>1</v>
      </c>
      <c r="C82" s="60">
        <v>12.809615996</v>
      </c>
      <c r="D82" s="60">
        <v>0</v>
      </c>
      <c r="E82" s="59">
        <v>14</v>
      </c>
    </row>
    <row r="83" spans="1:5" customFormat="1"/>
    <row r="84" spans="1:5" customFormat="1"/>
    <row r="85" spans="1:5" customFormat="1"/>
    <row r="86" spans="1:5" customFormat="1"/>
    <row r="87" spans="1:5" customFormat="1"/>
    <row r="88" spans="1:5" customFormat="1"/>
    <row r="89" spans="1:5" customFormat="1"/>
    <row r="90" spans="1:5" customFormat="1"/>
    <row r="91" spans="1:5" customFormat="1"/>
    <row r="92" spans="1:5" customFormat="1"/>
    <row r="93" spans="1:5" customFormat="1"/>
    <row r="94" spans="1:5" customFormat="1"/>
    <row r="95" spans="1:5" customFormat="1"/>
    <row r="96" spans="1:5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</sheetData>
  <mergeCells count="9">
    <mergeCell ref="A1:K1"/>
    <mergeCell ref="L1:M1"/>
    <mergeCell ref="AD1:AE1"/>
    <mergeCell ref="AF1:AG1"/>
    <mergeCell ref="AH1:AI1"/>
    <mergeCell ref="N1:O1"/>
    <mergeCell ref="P1:Q1"/>
    <mergeCell ref="R1:S1"/>
    <mergeCell ref="AB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1DED0-A42C-43E7-B236-56C5BF021CEF}">
  <dimension ref="A1:AI56"/>
  <sheetViews>
    <sheetView workbookViewId="0">
      <selection activeCell="W5" sqref="W5"/>
    </sheetView>
  </sheetViews>
  <sheetFormatPr defaultRowHeight="15"/>
  <cols>
    <col min="13" max="13" width="16.28515625" bestFit="1" customWidth="1"/>
    <col min="16" max="16" width="13.140625" bestFit="1" customWidth="1"/>
    <col min="17" max="17" width="12.28515625" bestFit="1" customWidth="1"/>
    <col min="18" max="18" width="16.140625" bestFit="1" customWidth="1"/>
    <col min="19" max="19" width="15.42578125" bestFit="1" customWidth="1"/>
    <col min="20" max="20" width="16.42578125" bestFit="1" customWidth="1"/>
    <col min="21" max="21" width="17.28515625" bestFit="1" customWidth="1"/>
    <col min="25" max="25" width="16" bestFit="1" customWidth="1"/>
    <col min="26" max="26" width="10.140625" bestFit="1" customWidth="1"/>
    <col min="27" max="27" width="11.140625" customWidth="1"/>
    <col min="28" max="35" width="9.28515625" bestFit="1" customWidth="1"/>
  </cols>
  <sheetData>
    <row r="1" spans="1:35">
      <c r="A1" s="44" t="s">
        <v>145</v>
      </c>
    </row>
    <row r="2" spans="1:35">
      <c r="A2" t="s">
        <v>146</v>
      </c>
      <c r="B2" t="s">
        <v>147</v>
      </c>
      <c r="C2" t="s">
        <v>148</v>
      </c>
      <c r="D2" t="s">
        <v>112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P2" s="48" t="s">
        <v>159</v>
      </c>
      <c r="Q2" t="s">
        <v>160</v>
      </c>
      <c r="R2" t="s">
        <v>161</v>
      </c>
      <c r="S2" t="s">
        <v>162</v>
      </c>
      <c r="T2" t="s">
        <v>163</v>
      </c>
      <c r="U2" t="s">
        <v>164</v>
      </c>
      <c r="V2" s="50"/>
      <c r="Z2" s="44" t="s">
        <v>165</v>
      </c>
    </row>
    <row r="3" spans="1:35">
      <c r="A3" s="45" t="s">
        <v>166</v>
      </c>
      <c r="B3">
        <v>131463</v>
      </c>
      <c r="C3" s="41">
        <v>0.35699999999999998</v>
      </c>
      <c r="D3" s="41">
        <v>1.4E-2</v>
      </c>
      <c r="E3" s="41">
        <v>0.14399999999999999</v>
      </c>
      <c r="F3" s="41">
        <v>0.38300000000000001</v>
      </c>
      <c r="G3" s="41">
        <v>2.3E-2</v>
      </c>
      <c r="H3" s="41">
        <v>7.1999999999999995E-2</v>
      </c>
      <c r="I3" s="41">
        <v>7.0000000000000001E-3</v>
      </c>
      <c r="J3" s="41">
        <v>1E-3</v>
      </c>
      <c r="K3">
        <f t="shared" ref="K3:K34" si="0">C3*B3</f>
        <v>46932.290999999997</v>
      </c>
      <c r="L3">
        <f t="shared" ref="L3:L34" si="1">F3*B3</f>
        <v>50350.328999999998</v>
      </c>
      <c r="M3" s="52">
        <f>E3*B3</f>
        <v>18930.671999999999</v>
      </c>
      <c r="N3" t="s">
        <v>167</v>
      </c>
      <c r="P3" s="49" t="s">
        <v>167</v>
      </c>
      <c r="Q3">
        <v>35091871</v>
      </c>
      <c r="R3">
        <v>20238206.678999998</v>
      </c>
      <c r="S3">
        <v>8655148.120000001</v>
      </c>
      <c r="T3">
        <v>2.6919999999999993</v>
      </c>
      <c r="U3" s="53">
        <v>3825955.2770000002</v>
      </c>
      <c r="V3" s="50">
        <f>S3/Q3</f>
        <v>0.24664253781167728</v>
      </c>
      <c r="W3">
        <f>U3/Q3</f>
        <v>0.10902682495897698</v>
      </c>
      <c r="Y3" s="42" t="s">
        <v>168</v>
      </c>
      <c r="Z3" s="8">
        <v>105480101</v>
      </c>
      <c r="AA3" s="41">
        <v>0.51200000000000001</v>
      </c>
      <c r="AB3" s="41">
        <v>6.5000000000000002E-2</v>
      </c>
      <c r="AC3" s="41">
        <v>0.30299999999999999</v>
      </c>
      <c r="AD3" s="41">
        <v>0.09</v>
      </c>
      <c r="AE3" s="41">
        <v>1E-3</v>
      </c>
      <c r="AF3" s="41">
        <v>1.7000000000000001E-2</v>
      </c>
      <c r="AG3" s="41">
        <v>4.0000000000000001E-3</v>
      </c>
      <c r="AH3" s="41">
        <v>7.0000000000000001E-3</v>
      </c>
    </row>
    <row r="4" spans="1:35">
      <c r="A4" s="45" t="s">
        <v>169</v>
      </c>
      <c r="B4">
        <v>1061249</v>
      </c>
      <c r="C4" s="41">
        <v>0.81699999999999995</v>
      </c>
      <c r="D4" s="41">
        <v>5.2999999999999999E-2</v>
      </c>
      <c r="E4" s="41">
        <v>9.5000000000000001E-2</v>
      </c>
      <c r="F4" s="41">
        <v>6.0000000000000001E-3</v>
      </c>
      <c r="G4" s="41">
        <v>6.0000000000000001E-3</v>
      </c>
      <c r="H4" s="41">
        <v>0.02</v>
      </c>
      <c r="I4" s="41">
        <v>3.0000000000000001E-3</v>
      </c>
      <c r="J4" s="41">
        <v>0</v>
      </c>
      <c r="K4">
        <f t="shared" si="0"/>
        <v>867040.43299999996</v>
      </c>
      <c r="L4">
        <f t="shared" si="1"/>
        <v>6367.4939999999997</v>
      </c>
      <c r="M4" s="52">
        <f t="shared" ref="M4:M54" si="2">E4*B4</f>
        <v>100818.655</v>
      </c>
      <c r="N4" t="s">
        <v>167</v>
      </c>
      <c r="P4" s="49" t="s">
        <v>170</v>
      </c>
      <c r="Q4">
        <v>4361987</v>
      </c>
      <c r="R4">
        <v>1067129.628</v>
      </c>
      <c r="S4">
        <v>2573100.48</v>
      </c>
      <c r="T4">
        <v>0.61299999999999999</v>
      </c>
      <c r="U4" s="53">
        <v>438775.47900000005</v>
      </c>
      <c r="V4" s="50">
        <f>S4/Q4</f>
        <v>0.58989182682112529</v>
      </c>
      <c r="W4">
        <f>U4/Q4</f>
        <v>0.10059073513974252</v>
      </c>
      <c r="Y4" s="42" t="s">
        <v>171</v>
      </c>
      <c r="Z4" t="s">
        <v>147</v>
      </c>
      <c r="AA4" t="s">
        <v>148</v>
      </c>
      <c r="AB4" t="s">
        <v>112</v>
      </c>
      <c r="AC4" t="s">
        <v>149</v>
      </c>
      <c r="AD4" t="s">
        <v>150</v>
      </c>
      <c r="AE4" t="s">
        <v>151</v>
      </c>
      <c r="AF4" t="s">
        <v>152</v>
      </c>
      <c r="AG4" t="s">
        <v>153</v>
      </c>
      <c r="AH4" t="s">
        <v>154</v>
      </c>
    </row>
    <row r="5" spans="1:35">
      <c r="A5" s="45" t="s">
        <v>172</v>
      </c>
      <c r="B5">
        <v>1053033</v>
      </c>
      <c r="C5" s="41">
        <v>0.64800000000000002</v>
      </c>
      <c r="D5" s="41">
        <v>0.14000000000000001</v>
      </c>
      <c r="E5" s="41">
        <v>8.3000000000000004E-2</v>
      </c>
      <c r="F5" s="41">
        <v>0.11</v>
      </c>
      <c r="G5" s="41">
        <v>2E-3</v>
      </c>
      <c r="H5" s="41">
        <v>1.6E-2</v>
      </c>
      <c r="I5" s="41">
        <v>2E-3</v>
      </c>
      <c r="J5" s="41">
        <v>0</v>
      </c>
      <c r="K5">
        <f t="shared" si="0"/>
        <v>682365.38400000008</v>
      </c>
      <c r="L5">
        <f t="shared" si="1"/>
        <v>115833.63</v>
      </c>
      <c r="M5" s="52">
        <f t="shared" si="2"/>
        <v>87401.739000000001</v>
      </c>
      <c r="N5" t="s">
        <v>167</v>
      </c>
      <c r="P5" s="49" t="s">
        <v>173</v>
      </c>
      <c r="Q5">
        <v>121325488</v>
      </c>
      <c r="R5">
        <v>64047553.831000008</v>
      </c>
      <c r="S5">
        <v>18051865.282000002</v>
      </c>
      <c r="T5">
        <v>6.1510000000000007</v>
      </c>
      <c r="U5" s="53">
        <v>25299391.990999993</v>
      </c>
      <c r="V5" s="50">
        <f>S5/Q5</f>
        <v>0.14878873004821544</v>
      </c>
      <c r="W5">
        <f>U5/Q5</f>
        <v>0.20852495553943284</v>
      </c>
      <c r="Y5" s="42" t="s">
        <v>71</v>
      </c>
      <c r="Z5" s="8">
        <v>1737080</v>
      </c>
      <c r="AA5" s="41">
        <v>0.38100000000000001</v>
      </c>
      <c r="AB5" s="41">
        <v>0.14000000000000001</v>
      </c>
      <c r="AC5" s="41">
        <v>0.46</v>
      </c>
      <c r="AD5" s="41">
        <v>4.0000000000000001E-3</v>
      </c>
      <c r="AE5" s="41">
        <v>0</v>
      </c>
      <c r="AF5" s="41">
        <v>1.0999999999999999E-2</v>
      </c>
      <c r="AG5" s="41">
        <v>1E-3</v>
      </c>
      <c r="AH5" s="41">
        <v>2E-3</v>
      </c>
    </row>
    <row r="6" spans="1:35">
      <c r="A6" s="45" t="s">
        <v>174</v>
      </c>
      <c r="B6">
        <v>324107</v>
      </c>
      <c r="C6" s="41">
        <v>0.26700000000000002</v>
      </c>
      <c r="D6" s="41">
        <v>3.6999999999999998E-2</v>
      </c>
      <c r="E6" s="41">
        <v>0.39100000000000001</v>
      </c>
      <c r="F6" s="41">
        <v>0.16300000000000001</v>
      </c>
      <c r="G6" s="41">
        <v>2.9000000000000001E-2</v>
      </c>
      <c r="H6" s="41">
        <v>0.11</v>
      </c>
      <c r="I6" s="41">
        <v>3.0000000000000001E-3</v>
      </c>
      <c r="J6" s="41">
        <v>1E-3</v>
      </c>
      <c r="K6">
        <f t="shared" si="0"/>
        <v>86536.569000000003</v>
      </c>
      <c r="L6">
        <f t="shared" si="1"/>
        <v>52829.440999999999</v>
      </c>
      <c r="M6" s="52">
        <f t="shared" si="2"/>
        <v>126725.837</v>
      </c>
      <c r="N6" t="s">
        <v>167</v>
      </c>
      <c r="P6" s="49" t="s">
        <v>175</v>
      </c>
      <c r="Q6">
        <v>160779346</v>
      </c>
      <c r="R6">
        <v>85352890.138000011</v>
      </c>
      <c r="S6">
        <v>29280113.882000003</v>
      </c>
      <c r="T6">
        <v>9.4559999999999995</v>
      </c>
      <c r="U6">
        <v>29564122.746999994</v>
      </c>
      <c r="V6" s="50">
        <f>S6/Q6</f>
        <v>0.18211365209807487</v>
      </c>
      <c r="Y6" s="42" t="s">
        <v>57</v>
      </c>
      <c r="Z6" s="8">
        <v>221600</v>
      </c>
      <c r="AA6" s="41">
        <v>0.45900000000000002</v>
      </c>
      <c r="AB6" s="41">
        <v>2.1999999999999999E-2</v>
      </c>
      <c r="AC6" s="41">
        <v>0.10199999999999999</v>
      </c>
      <c r="AD6" s="41">
        <v>0.35799999999999998</v>
      </c>
      <c r="AE6" s="41">
        <v>5.0000000000000001E-3</v>
      </c>
      <c r="AF6" s="41">
        <v>3.6999999999999998E-2</v>
      </c>
      <c r="AG6" s="41">
        <v>1.0999999999999999E-2</v>
      </c>
      <c r="AH6" s="41">
        <v>5.0000000000000001E-3</v>
      </c>
    </row>
    <row r="7" spans="1:35">
      <c r="A7" s="45" t="s">
        <v>176</v>
      </c>
      <c r="B7">
        <v>4045374</v>
      </c>
      <c r="C7" s="41">
        <v>0.80700000000000005</v>
      </c>
      <c r="D7" s="41">
        <v>4.2999999999999997E-2</v>
      </c>
      <c r="E7" s="41">
        <v>8.4000000000000005E-2</v>
      </c>
      <c r="F7" s="41">
        <v>5.2999999999999999E-2</v>
      </c>
      <c r="G7" s="41">
        <v>4.0000000000000001E-3</v>
      </c>
      <c r="H7" s="41">
        <v>5.0000000000000001E-3</v>
      </c>
      <c r="I7" s="41">
        <v>3.0000000000000001E-3</v>
      </c>
      <c r="J7" s="41">
        <v>0</v>
      </c>
      <c r="K7">
        <f t="shared" si="0"/>
        <v>3264616.8180000004</v>
      </c>
      <c r="L7">
        <f t="shared" si="1"/>
        <v>214404.82199999999</v>
      </c>
      <c r="M7" s="52">
        <f t="shared" si="2"/>
        <v>339811.41600000003</v>
      </c>
      <c r="N7" t="s">
        <v>167</v>
      </c>
      <c r="Y7" s="42" t="s">
        <v>67</v>
      </c>
      <c r="Z7" s="8">
        <v>1901327</v>
      </c>
      <c r="AA7" s="41">
        <v>0.375</v>
      </c>
      <c r="AB7" s="41">
        <v>5.1999999999999998E-2</v>
      </c>
      <c r="AC7" s="41">
        <v>0.54300000000000004</v>
      </c>
      <c r="AD7" s="41">
        <v>1E-3</v>
      </c>
      <c r="AE7" s="41">
        <v>1E-3</v>
      </c>
      <c r="AF7" s="41">
        <v>2.1000000000000001E-2</v>
      </c>
      <c r="AG7" s="41">
        <v>1E-3</v>
      </c>
      <c r="AH7" s="41">
        <v>5.0000000000000001E-3</v>
      </c>
    </row>
    <row r="8" spans="1:35">
      <c r="A8" s="45" t="s">
        <v>177</v>
      </c>
      <c r="B8">
        <v>1927050</v>
      </c>
      <c r="C8" s="41">
        <v>0.60899999999999999</v>
      </c>
      <c r="D8" s="41">
        <v>6.3E-2</v>
      </c>
      <c r="E8" s="41">
        <v>0.16400000000000001</v>
      </c>
      <c r="F8" s="41">
        <v>0.13300000000000001</v>
      </c>
      <c r="G8" s="41">
        <v>5.0000000000000001E-3</v>
      </c>
      <c r="H8" s="41">
        <v>2.4E-2</v>
      </c>
      <c r="I8" s="41">
        <v>2E-3</v>
      </c>
      <c r="J8" s="41">
        <v>0</v>
      </c>
      <c r="K8">
        <f t="shared" si="0"/>
        <v>1173573.45</v>
      </c>
      <c r="L8">
        <f t="shared" si="1"/>
        <v>256297.65000000002</v>
      </c>
      <c r="M8" s="52">
        <f t="shared" si="2"/>
        <v>316036.2</v>
      </c>
      <c r="N8" t="s">
        <v>167</v>
      </c>
      <c r="Y8" s="42" t="s">
        <v>72</v>
      </c>
      <c r="Z8" s="8">
        <v>1042696</v>
      </c>
      <c r="AA8" s="41">
        <v>0.48599999999999999</v>
      </c>
      <c r="AB8" s="41">
        <v>0.13500000000000001</v>
      </c>
      <c r="AC8" s="41">
        <v>0.32700000000000001</v>
      </c>
      <c r="AD8" s="41">
        <v>1E-3</v>
      </c>
      <c r="AE8" s="41">
        <v>0</v>
      </c>
      <c r="AF8" s="41">
        <v>4.7E-2</v>
      </c>
      <c r="AG8" s="41">
        <v>2E-3</v>
      </c>
      <c r="AH8" s="41">
        <v>2E-3</v>
      </c>
    </row>
    <row r="9" spans="1:35">
      <c r="A9" s="45" t="s">
        <v>178</v>
      </c>
      <c r="B9">
        <v>3195213</v>
      </c>
      <c r="C9" s="41">
        <v>0.76100000000000001</v>
      </c>
      <c r="D9" s="41">
        <v>3.9E-2</v>
      </c>
      <c r="E9" s="41">
        <v>4.7E-2</v>
      </c>
      <c r="F9" s="41">
        <v>0.128</v>
      </c>
      <c r="G9" s="41">
        <v>2E-3</v>
      </c>
      <c r="H9" s="41">
        <v>2.1000000000000001E-2</v>
      </c>
      <c r="I9" s="41">
        <v>2E-3</v>
      </c>
      <c r="J9" s="41">
        <v>0</v>
      </c>
      <c r="K9">
        <f t="shared" si="0"/>
        <v>2431557.0929999999</v>
      </c>
      <c r="L9">
        <f t="shared" si="1"/>
        <v>408987.26400000002</v>
      </c>
      <c r="M9" s="52">
        <f t="shared" si="2"/>
        <v>150175.011</v>
      </c>
      <c r="N9" t="s">
        <v>167</v>
      </c>
      <c r="Y9" s="42" t="s">
        <v>68</v>
      </c>
      <c r="Z9" s="8">
        <v>11502870</v>
      </c>
      <c r="AA9" s="41">
        <v>0.70499999999999996</v>
      </c>
      <c r="AB9" s="41">
        <v>3.7999999999999999E-2</v>
      </c>
      <c r="AC9" s="41">
        <v>0.218</v>
      </c>
      <c r="AD9" s="41">
        <v>3.0000000000000001E-3</v>
      </c>
      <c r="AE9" s="41">
        <v>0</v>
      </c>
      <c r="AF9" s="41">
        <v>1.7999999999999999E-2</v>
      </c>
      <c r="AG9" s="41">
        <v>2E-3</v>
      </c>
      <c r="AH9" s="41">
        <v>1.4E-2</v>
      </c>
    </row>
    <row r="10" spans="1:35">
      <c r="A10" s="45" t="s">
        <v>179</v>
      </c>
      <c r="B10">
        <v>1445222</v>
      </c>
      <c r="C10" s="41">
        <v>0.59299999999999997</v>
      </c>
      <c r="D10" s="41">
        <v>7.2999999999999995E-2</v>
      </c>
      <c r="E10" s="41">
        <v>7.0000000000000007E-2</v>
      </c>
      <c r="F10" s="41">
        <v>0.22500000000000001</v>
      </c>
      <c r="G10" s="41">
        <v>2E-3</v>
      </c>
      <c r="H10" s="41">
        <v>0.03</v>
      </c>
      <c r="I10" s="41">
        <v>6.0000000000000001E-3</v>
      </c>
      <c r="J10" s="41">
        <v>0</v>
      </c>
      <c r="K10">
        <f t="shared" si="0"/>
        <v>857016.64599999995</v>
      </c>
      <c r="L10">
        <f t="shared" si="1"/>
        <v>325174.95</v>
      </c>
      <c r="M10" s="52">
        <f t="shared" si="2"/>
        <v>101165.54000000001</v>
      </c>
      <c r="N10" t="s">
        <v>167</v>
      </c>
      <c r="Y10" s="42" t="s">
        <v>47</v>
      </c>
      <c r="Z10" s="8">
        <v>1658238</v>
      </c>
      <c r="AA10" s="41">
        <v>0.749</v>
      </c>
      <c r="AB10" s="41">
        <v>6.2E-2</v>
      </c>
      <c r="AC10" s="41">
        <v>0.161</v>
      </c>
      <c r="AD10" s="41">
        <v>2E-3</v>
      </c>
      <c r="AE10" s="41">
        <v>1E-3</v>
      </c>
      <c r="AF10" s="41">
        <v>1.4999999999999999E-2</v>
      </c>
      <c r="AG10" s="41">
        <v>7.0000000000000001E-3</v>
      </c>
      <c r="AH10" s="41">
        <v>3.0000000000000001E-3</v>
      </c>
    </row>
    <row r="11" spans="1:35">
      <c r="A11" s="45" t="s">
        <v>180</v>
      </c>
      <c r="B11">
        <v>283742</v>
      </c>
      <c r="C11" s="41">
        <v>0.60899999999999999</v>
      </c>
      <c r="D11" s="41">
        <v>7.3999999999999996E-2</v>
      </c>
      <c r="E11" s="41">
        <v>0.14599999999999999</v>
      </c>
      <c r="F11" s="41">
        <v>6.7000000000000004E-2</v>
      </c>
      <c r="G11" s="41">
        <v>0.01</v>
      </c>
      <c r="H11" s="41">
        <v>9.0999999999999998E-2</v>
      </c>
      <c r="I11" s="41">
        <v>2E-3</v>
      </c>
      <c r="J11" s="41">
        <v>0</v>
      </c>
      <c r="K11">
        <f t="shared" si="0"/>
        <v>172798.878</v>
      </c>
      <c r="L11">
        <f t="shared" si="1"/>
        <v>19010.714</v>
      </c>
      <c r="M11" s="52">
        <f t="shared" si="2"/>
        <v>41426.331999999995</v>
      </c>
      <c r="N11" t="s">
        <v>167</v>
      </c>
      <c r="Y11" s="42" t="s">
        <v>10</v>
      </c>
      <c r="Z11" s="8">
        <v>1301670</v>
      </c>
      <c r="AA11" s="41">
        <v>0.28999999999999998</v>
      </c>
      <c r="AB11" s="41">
        <v>2.4E-2</v>
      </c>
      <c r="AC11" s="41">
        <v>0.14599999999999999</v>
      </c>
      <c r="AD11" s="41">
        <v>0.52400000000000002</v>
      </c>
      <c r="AE11" s="41">
        <v>1E-3</v>
      </c>
      <c r="AF11" s="41">
        <v>8.9999999999999993E-3</v>
      </c>
      <c r="AG11" s="41">
        <v>4.0000000000000001E-3</v>
      </c>
      <c r="AH11" s="41">
        <v>2E-3</v>
      </c>
    </row>
    <row r="12" spans="1:35">
      <c r="A12" s="45" t="s">
        <v>181</v>
      </c>
      <c r="B12">
        <v>227664</v>
      </c>
      <c r="C12" s="41">
        <v>0.40300000000000002</v>
      </c>
      <c r="D12" s="41">
        <v>0.114</v>
      </c>
      <c r="E12" s="41">
        <v>0.17499999999999999</v>
      </c>
      <c r="F12" s="41">
        <v>0.27900000000000003</v>
      </c>
      <c r="G12" s="41">
        <v>0.02</v>
      </c>
      <c r="H12" s="41">
        <v>6.0000000000000001E-3</v>
      </c>
      <c r="I12" s="41">
        <v>2E-3</v>
      </c>
      <c r="J12" s="41">
        <v>0</v>
      </c>
      <c r="K12">
        <f t="shared" si="0"/>
        <v>91748.592000000004</v>
      </c>
      <c r="L12">
        <f t="shared" si="1"/>
        <v>63518.256000000008</v>
      </c>
      <c r="M12" s="52">
        <f t="shared" si="2"/>
        <v>39841.199999999997</v>
      </c>
      <c r="N12" t="s">
        <v>167</v>
      </c>
      <c r="Y12" s="42" t="s">
        <v>73</v>
      </c>
      <c r="Z12" s="8">
        <v>298736</v>
      </c>
      <c r="AA12" s="41">
        <v>0.36799999999999999</v>
      </c>
      <c r="AB12" s="41">
        <v>0.10299999999999999</v>
      </c>
      <c r="AC12" s="41">
        <v>0.25600000000000001</v>
      </c>
      <c r="AD12" s="41">
        <v>0.25900000000000001</v>
      </c>
      <c r="AE12" s="41">
        <v>1E-3</v>
      </c>
      <c r="AF12" s="41">
        <v>7.0000000000000001E-3</v>
      </c>
      <c r="AG12" s="41">
        <v>4.0000000000000001E-3</v>
      </c>
      <c r="AH12" s="41">
        <v>2E-3</v>
      </c>
    </row>
    <row r="13" spans="1:35">
      <c r="A13" s="45" t="s">
        <v>109</v>
      </c>
      <c r="B13">
        <v>571400</v>
      </c>
      <c r="C13" s="41">
        <v>0.71799999999999997</v>
      </c>
      <c r="D13" s="41">
        <v>0.12</v>
      </c>
      <c r="E13" s="41">
        <v>9.7000000000000003E-2</v>
      </c>
      <c r="F13" s="41">
        <v>4.8000000000000001E-2</v>
      </c>
      <c r="G13" s="41">
        <v>1E-3</v>
      </c>
      <c r="H13" s="41">
        <v>1.2999999999999999E-2</v>
      </c>
      <c r="I13" s="41">
        <v>2E-3</v>
      </c>
      <c r="J13" s="41">
        <v>0</v>
      </c>
      <c r="K13">
        <f t="shared" si="0"/>
        <v>410265.2</v>
      </c>
      <c r="L13">
        <f t="shared" si="1"/>
        <v>27427.200000000001</v>
      </c>
      <c r="M13" s="52">
        <f t="shared" si="2"/>
        <v>55425.8</v>
      </c>
      <c r="N13" t="s">
        <v>167</v>
      </c>
      <c r="Y13" s="42" t="s">
        <v>182</v>
      </c>
      <c r="Z13" t="s">
        <v>183</v>
      </c>
      <c r="AA13" s="8">
        <v>248338</v>
      </c>
      <c r="AB13" s="41">
        <v>0.65400000000000003</v>
      </c>
      <c r="AC13" s="41">
        <v>1.7999999999999999E-2</v>
      </c>
      <c r="AD13" s="41">
        <v>0.24199999999999999</v>
      </c>
      <c r="AE13" s="41">
        <v>6.9000000000000006E-2</v>
      </c>
      <c r="AF13" s="41">
        <v>0</v>
      </c>
      <c r="AG13" s="41">
        <v>0</v>
      </c>
      <c r="AH13" s="41">
        <v>7.0000000000000001E-3</v>
      </c>
      <c r="AI13" s="41">
        <v>0.01</v>
      </c>
    </row>
    <row r="14" spans="1:35">
      <c r="A14" s="45" t="s">
        <v>184</v>
      </c>
      <c r="B14">
        <v>2548594</v>
      </c>
      <c r="C14" s="41">
        <v>0.442</v>
      </c>
      <c r="D14" s="41">
        <v>8.9999999999999993E-3</v>
      </c>
      <c r="E14" s="41">
        <v>7.9000000000000001E-2</v>
      </c>
      <c r="F14" s="41">
        <v>0.46</v>
      </c>
      <c r="G14" s="41">
        <v>2E-3</v>
      </c>
      <c r="H14" s="41">
        <v>5.0000000000000001E-3</v>
      </c>
      <c r="I14" s="41">
        <v>2E-3</v>
      </c>
      <c r="J14" s="41">
        <v>1E-3</v>
      </c>
      <c r="K14">
        <f t="shared" si="0"/>
        <v>1126478.548</v>
      </c>
      <c r="L14">
        <f t="shared" si="1"/>
        <v>1172353.24</v>
      </c>
      <c r="M14" s="52">
        <f t="shared" si="2"/>
        <v>201338.92600000001</v>
      </c>
      <c r="N14" t="s">
        <v>167</v>
      </c>
      <c r="Y14" s="42" t="s">
        <v>75</v>
      </c>
      <c r="Z14" s="8">
        <v>6337929</v>
      </c>
      <c r="AA14" s="41">
        <v>0.06</v>
      </c>
      <c r="AB14" s="41">
        <v>3.5999999999999997E-2</v>
      </c>
      <c r="AC14" s="41">
        <v>0.872</v>
      </c>
      <c r="AD14" s="41">
        <v>1.0999999999999999E-2</v>
      </c>
      <c r="AE14" s="41">
        <v>0</v>
      </c>
      <c r="AF14" s="41">
        <v>3.0000000000000001E-3</v>
      </c>
      <c r="AG14" s="41">
        <v>1E-3</v>
      </c>
      <c r="AH14" s="41">
        <v>1.7999999999999999E-2</v>
      </c>
    </row>
    <row r="15" spans="1:35">
      <c r="A15" s="45" t="s">
        <v>185</v>
      </c>
      <c r="B15">
        <v>6340429</v>
      </c>
      <c r="C15" s="41">
        <v>0.39300000000000002</v>
      </c>
      <c r="D15" s="41">
        <v>1.2999999999999999E-2</v>
      </c>
      <c r="E15" s="41">
        <v>5.0999999999999997E-2</v>
      </c>
      <c r="F15" s="41">
        <v>0.51900000000000002</v>
      </c>
      <c r="G15" s="41">
        <v>3.0000000000000001E-3</v>
      </c>
      <c r="H15" s="41">
        <v>1.6E-2</v>
      </c>
      <c r="I15" s="41">
        <v>6.0000000000000001E-3</v>
      </c>
      <c r="J15" s="41">
        <v>1E-3</v>
      </c>
      <c r="K15">
        <f t="shared" si="0"/>
        <v>2491788.5970000001</v>
      </c>
      <c r="L15">
        <f t="shared" si="1"/>
        <v>3290682.6510000001</v>
      </c>
      <c r="M15" s="52">
        <f t="shared" si="2"/>
        <v>323361.87899999996</v>
      </c>
      <c r="N15" t="s">
        <v>167</v>
      </c>
      <c r="Y15" s="42" t="s">
        <v>76</v>
      </c>
      <c r="Z15" s="8">
        <v>3006369</v>
      </c>
      <c r="AA15" s="41">
        <v>0.48899999999999999</v>
      </c>
      <c r="AB15" s="41">
        <v>0.108</v>
      </c>
      <c r="AC15" s="41">
        <v>0.38300000000000001</v>
      </c>
      <c r="AD15" s="41">
        <v>6.0000000000000001E-3</v>
      </c>
      <c r="AE15" s="41">
        <v>0</v>
      </c>
      <c r="AF15" s="41">
        <v>0.01</v>
      </c>
      <c r="AG15" s="41">
        <v>1E-3</v>
      </c>
      <c r="AH15" s="41">
        <v>3.0000000000000001E-3</v>
      </c>
    </row>
    <row r="16" spans="1:35">
      <c r="A16" s="45" t="s">
        <v>186</v>
      </c>
      <c r="B16">
        <v>3833828</v>
      </c>
      <c r="C16" s="41">
        <v>0.71</v>
      </c>
      <c r="D16" s="41">
        <v>2.8000000000000001E-2</v>
      </c>
      <c r="E16" s="41">
        <v>0.13</v>
      </c>
      <c r="F16" s="41">
        <v>0.108</v>
      </c>
      <c r="G16" s="41">
        <v>8.0000000000000002E-3</v>
      </c>
      <c r="H16" s="41">
        <v>1.4E-2</v>
      </c>
      <c r="I16" s="41">
        <v>3.0000000000000001E-3</v>
      </c>
      <c r="J16" s="41">
        <v>0</v>
      </c>
      <c r="K16">
        <f t="shared" si="0"/>
        <v>2722017.88</v>
      </c>
      <c r="L16">
        <f t="shared" si="1"/>
        <v>414053.424</v>
      </c>
      <c r="M16" s="52">
        <f t="shared" si="2"/>
        <v>498397.64</v>
      </c>
      <c r="N16" t="s">
        <v>167</v>
      </c>
      <c r="Y16" s="42" t="s">
        <v>77</v>
      </c>
      <c r="Z16" s="8">
        <v>403240</v>
      </c>
      <c r="AA16" s="41">
        <v>3.2000000000000001E-2</v>
      </c>
      <c r="AB16" s="41">
        <v>2.5999999999999999E-2</v>
      </c>
      <c r="AC16" s="41">
        <v>0.47799999999999998</v>
      </c>
      <c r="AD16" s="41">
        <v>1E-3</v>
      </c>
      <c r="AE16" s="41">
        <v>0</v>
      </c>
      <c r="AF16" s="41">
        <v>5.0000000000000001E-3</v>
      </c>
      <c r="AG16" s="41">
        <v>1E-3</v>
      </c>
      <c r="AH16" s="41">
        <v>0.443</v>
      </c>
    </row>
    <row r="17" spans="1:34">
      <c r="A17" s="45" t="s">
        <v>187</v>
      </c>
      <c r="B17">
        <v>4219606</v>
      </c>
      <c r="C17" s="41">
        <v>0.48899999999999999</v>
      </c>
      <c r="D17" s="41">
        <v>0.01</v>
      </c>
      <c r="E17" s="41">
        <v>0.10299999999999999</v>
      </c>
      <c r="F17" s="41">
        <v>0.34599999999999997</v>
      </c>
      <c r="G17" s="41">
        <v>3.5000000000000003E-2</v>
      </c>
      <c r="H17" s="41">
        <v>1.6E-2</v>
      </c>
      <c r="I17" s="41">
        <v>2E-3</v>
      </c>
      <c r="J17" s="41">
        <v>1E-3</v>
      </c>
      <c r="K17">
        <f t="shared" si="0"/>
        <v>2063387.334</v>
      </c>
      <c r="L17">
        <f t="shared" si="1"/>
        <v>1459983.676</v>
      </c>
      <c r="M17" s="52">
        <f t="shared" si="2"/>
        <v>434619.41800000001</v>
      </c>
      <c r="N17" t="s">
        <v>167</v>
      </c>
      <c r="Y17" s="42" t="s">
        <v>52</v>
      </c>
      <c r="Z17" s="8">
        <v>469645</v>
      </c>
      <c r="AA17" s="41">
        <v>0.45400000000000001</v>
      </c>
      <c r="AB17" s="41">
        <v>5.8000000000000003E-2</v>
      </c>
      <c r="AC17" s="41">
        <v>0.34399999999999997</v>
      </c>
      <c r="AD17" s="41">
        <v>5.3999999999999999E-2</v>
      </c>
      <c r="AE17" s="41">
        <v>3.0000000000000001E-3</v>
      </c>
      <c r="AF17" s="41">
        <v>7.6999999999999999E-2</v>
      </c>
      <c r="AG17" s="41">
        <v>7.0000000000000001E-3</v>
      </c>
      <c r="AH17" s="41">
        <v>2E-3</v>
      </c>
    </row>
    <row r="18" spans="1:34">
      <c r="A18" s="45" t="s">
        <v>188</v>
      </c>
      <c r="B18">
        <v>242523</v>
      </c>
      <c r="C18" s="41">
        <v>0.41899999999999998</v>
      </c>
      <c r="D18" s="41">
        <v>0.18</v>
      </c>
      <c r="E18" s="41">
        <v>0.14499999999999999</v>
      </c>
      <c r="F18" s="41">
        <v>0.222</v>
      </c>
      <c r="G18" s="41">
        <v>3.0000000000000001E-3</v>
      </c>
      <c r="H18" s="41">
        <v>2.9000000000000001E-2</v>
      </c>
      <c r="I18" s="41">
        <v>2E-3</v>
      </c>
      <c r="J18" s="41">
        <v>0</v>
      </c>
      <c r="K18">
        <f t="shared" si="0"/>
        <v>101617.137</v>
      </c>
      <c r="L18">
        <f t="shared" si="1"/>
        <v>53840.106</v>
      </c>
      <c r="M18" s="52">
        <f t="shared" si="2"/>
        <v>35165.834999999999</v>
      </c>
      <c r="N18" t="s">
        <v>167</v>
      </c>
      <c r="Y18" s="42" t="s">
        <v>39</v>
      </c>
      <c r="Z18" s="8">
        <v>4591779</v>
      </c>
      <c r="AA18" s="41">
        <v>0.80500000000000005</v>
      </c>
      <c r="AB18" s="41">
        <v>0.05</v>
      </c>
      <c r="AC18" s="41">
        <v>0.124</v>
      </c>
      <c r="AD18" s="41">
        <v>6.0000000000000001E-3</v>
      </c>
      <c r="AE18" s="41">
        <v>0</v>
      </c>
      <c r="AF18" s="41">
        <v>4.0000000000000001E-3</v>
      </c>
      <c r="AG18" s="41">
        <v>5.0000000000000001E-3</v>
      </c>
      <c r="AH18" s="41">
        <v>5.0000000000000001E-3</v>
      </c>
    </row>
    <row r="19" spans="1:34">
      <c r="A19" s="45" t="s">
        <v>189</v>
      </c>
      <c r="B19">
        <v>448603</v>
      </c>
      <c r="C19" s="41">
        <v>0.80900000000000005</v>
      </c>
      <c r="D19" s="41">
        <v>2.4E-2</v>
      </c>
      <c r="E19" s="41">
        <v>0.10199999999999999</v>
      </c>
      <c r="F19" s="41">
        <v>2.5000000000000001E-2</v>
      </c>
      <c r="G19" s="41">
        <v>2.1999999999999999E-2</v>
      </c>
      <c r="H19" s="41">
        <v>1.7000000000000001E-2</v>
      </c>
      <c r="I19" s="41">
        <v>1E-3</v>
      </c>
      <c r="J19" s="41">
        <v>0</v>
      </c>
      <c r="K19">
        <f t="shared" si="0"/>
        <v>362919.82700000005</v>
      </c>
      <c r="L19">
        <f t="shared" si="1"/>
        <v>11215.075000000001</v>
      </c>
      <c r="M19" s="52">
        <f t="shared" si="2"/>
        <v>45757.505999999994</v>
      </c>
      <c r="N19" t="s">
        <v>167</v>
      </c>
      <c r="Y19" s="42" t="s">
        <v>46</v>
      </c>
      <c r="Z19" s="8">
        <v>2336306</v>
      </c>
      <c r="AA19" s="41">
        <v>0.64600000000000002</v>
      </c>
      <c r="AB19" s="41">
        <v>0.09</v>
      </c>
      <c r="AC19" s="41">
        <v>0.217</v>
      </c>
      <c r="AD19" s="41">
        <v>2.5999999999999999E-2</v>
      </c>
      <c r="AE19" s="41">
        <v>1E-3</v>
      </c>
      <c r="AF19" s="41">
        <v>1.4E-2</v>
      </c>
      <c r="AG19" s="41">
        <v>4.0000000000000001E-3</v>
      </c>
      <c r="AH19" s="41">
        <v>2E-3</v>
      </c>
    </row>
    <row r="20" spans="1:34">
      <c r="A20" s="45" t="s">
        <v>190</v>
      </c>
      <c r="B20">
        <v>1540510</v>
      </c>
      <c r="C20" s="41">
        <v>0.221</v>
      </c>
      <c r="D20" s="41">
        <v>1.0999999999999999E-2</v>
      </c>
      <c r="E20" s="41">
        <v>0.52500000000000002</v>
      </c>
      <c r="F20" s="41">
        <v>0.186</v>
      </c>
      <c r="G20" s="41">
        <v>2E-3</v>
      </c>
      <c r="H20" s="41">
        <v>0.05</v>
      </c>
      <c r="I20" s="41">
        <v>3.0000000000000001E-3</v>
      </c>
      <c r="J20" s="41">
        <v>1E-3</v>
      </c>
      <c r="K20">
        <f t="shared" si="0"/>
        <v>340452.71</v>
      </c>
      <c r="L20">
        <f t="shared" si="1"/>
        <v>286534.86</v>
      </c>
      <c r="M20" s="52">
        <f t="shared" si="2"/>
        <v>808767.75</v>
      </c>
      <c r="N20" t="s">
        <v>167</v>
      </c>
      <c r="Y20" s="42" t="s">
        <v>48</v>
      </c>
      <c r="Z20" s="8">
        <v>1149276</v>
      </c>
      <c r="AA20" s="41">
        <v>0.67300000000000004</v>
      </c>
      <c r="AB20" s="41">
        <v>0.157</v>
      </c>
      <c r="AC20" s="41">
        <v>0.128</v>
      </c>
      <c r="AD20" s="41">
        <v>2.3E-2</v>
      </c>
      <c r="AE20" s="41">
        <v>0</v>
      </c>
      <c r="AF20" s="41">
        <v>1.2E-2</v>
      </c>
      <c r="AG20" s="41">
        <v>5.0000000000000001E-3</v>
      </c>
      <c r="AH20" s="41">
        <v>3.0000000000000001E-3</v>
      </c>
    </row>
    <row r="21" spans="1:34">
      <c r="A21" s="45" t="s">
        <v>191</v>
      </c>
      <c r="B21">
        <v>1652261</v>
      </c>
      <c r="C21" s="41">
        <v>0.57199999999999995</v>
      </c>
      <c r="D21" s="41">
        <v>7.9000000000000001E-2</v>
      </c>
      <c r="E21" s="41">
        <v>6.0999999999999999E-2</v>
      </c>
      <c r="F21" s="41">
        <v>0.25800000000000001</v>
      </c>
      <c r="G21" s="41">
        <v>2E-3</v>
      </c>
      <c r="H21" s="41">
        <v>2.5999999999999999E-2</v>
      </c>
      <c r="I21" s="41">
        <v>2E-3</v>
      </c>
      <c r="J21" s="41">
        <v>0</v>
      </c>
      <c r="K21">
        <f t="shared" si="0"/>
        <v>945093.2919999999</v>
      </c>
      <c r="L21">
        <f t="shared" si="1"/>
        <v>426283.33799999999</v>
      </c>
      <c r="M21" s="52">
        <f t="shared" si="2"/>
        <v>100787.921</v>
      </c>
      <c r="N21" t="s">
        <v>167</v>
      </c>
      <c r="Y21" s="42" t="s">
        <v>66</v>
      </c>
      <c r="Z21" s="8">
        <v>1037891</v>
      </c>
      <c r="AA21" s="41">
        <v>0.71499999999999997</v>
      </c>
      <c r="AB21" s="41">
        <v>9.5000000000000001E-2</v>
      </c>
      <c r="AC21" s="41">
        <v>0.17199999999999999</v>
      </c>
      <c r="AD21" s="41">
        <v>2E-3</v>
      </c>
      <c r="AE21" s="41">
        <v>0</v>
      </c>
      <c r="AF21" s="41">
        <v>1.2E-2</v>
      </c>
      <c r="AG21" s="41">
        <v>3.0000000000000001E-3</v>
      </c>
      <c r="AH21" s="41">
        <v>1E-3</v>
      </c>
    </row>
    <row r="22" spans="1:34">
      <c r="A22" s="45" t="s">
        <v>192</v>
      </c>
      <c r="B22">
        <v>1093678</v>
      </c>
      <c r="C22" s="41">
        <v>0.216</v>
      </c>
      <c r="D22" s="41">
        <v>1.2E-2</v>
      </c>
      <c r="E22" s="41">
        <v>0.107</v>
      </c>
      <c r="F22" s="41">
        <v>0.63800000000000001</v>
      </c>
      <c r="G22" s="41">
        <v>2E-3</v>
      </c>
      <c r="H22" s="41">
        <v>2.1999999999999999E-2</v>
      </c>
      <c r="I22" s="41">
        <v>1E-3</v>
      </c>
      <c r="J22" s="41">
        <v>1E-3</v>
      </c>
      <c r="K22">
        <f t="shared" si="0"/>
        <v>236234.448</v>
      </c>
      <c r="L22">
        <f t="shared" si="1"/>
        <v>697766.56400000001</v>
      </c>
      <c r="M22" s="52">
        <f t="shared" si="2"/>
        <v>117023.546</v>
      </c>
      <c r="N22" t="s">
        <v>170</v>
      </c>
      <c r="Y22" s="42" t="s">
        <v>78</v>
      </c>
      <c r="Z22" s="8">
        <v>1590647</v>
      </c>
      <c r="AA22" s="41">
        <v>0.44400000000000001</v>
      </c>
      <c r="AB22" s="41">
        <v>9.8000000000000004E-2</v>
      </c>
      <c r="AC22" s="41">
        <v>0.38800000000000001</v>
      </c>
      <c r="AD22" s="41">
        <v>2.8000000000000001E-2</v>
      </c>
      <c r="AE22" s="41">
        <v>8.0000000000000002E-3</v>
      </c>
      <c r="AF22" s="41">
        <v>2.9000000000000001E-2</v>
      </c>
      <c r="AG22" s="41">
        <v>3.0000000000000001E-3</v>
      </c>
      <c r="AH22" s="41">
        <v>2E-3</v>
      </c>
    </row>
    <row r="23" spans="1:34">
      <c r="A23" s="45" t="s">
        <v>193</v>
      </c>
      <c r="B23">
        <v>2032717</v>
      </c>
      <c r="C23" s="41">
        <v>0.32800000000000001</v>
      </c>
      <c r="D23" s="41">
        <v>1.2E-2</v>
      </c>
      <c r="E23" s="41">
        <v>9.6000000000000002E-2</v>
      </c>
      <c r="F23" s="41">
        <v>0.54</v>
      </c>
      <c r="G23" s="41">
        <v>2E-3</v>
      </c>
      <c r="H23" s="41">
        <v>0.02</v>
      </c>
      <c r="I23" s="41">
        <v>2E-3</v>
      </c>
      <c r="J23" s="41">
        <v>1E-3</v>
      </c>
      <c r="K23">
        <f t="shared" si="0"/>
        <v>666731.17599999998</v>
      </c>
      <c r="L23">
        <f t="shared" si="1"/>
        <v>1097667.1800000002</v>
      </c>
      <c r="M23" s="52">
        <f t="shared" si="2"/>
        <v>195140.83199999999</v>
      </c>
      <c r="N23" t="s">
        <v>170</v>
      </c>
      <c r="Y23" s="42" t="s">
        <v>79</v>
      </c>
      <c r="Z23" s="8">
        <v>1656053</v>
      </c>
      <c r="AA23" s="41">
        <v>0.46899999999999997</v>
      </c>
      <c r="AB23" s="41">
        <v>4.9000000000000002E-2</v>
      </c>
      <c r="AC23" s="41">
        <v>0.46800000000000003</v>
      </c>
      <c r="AD23" s="41">
        <v>2E-3</v>
      </c>
      <c r="AE23" s="41">
        <v>0</v>
      </c>
      <c r="AF23" s="41">
        <v>8.0000000000000002E-3</v>
      </c>
      <c r="AG23" s="41">
        <v>1E-3</v>
      </c>
      <c r="AH23" s="41">
        <v>3.0000000000000001E-3</v>
      </c>
    </row>
    <row r="24" spans="1:34">
      <c r="A24" s="42" t="s">
        <v>194</v>
      </c>
      <c r="B24">
        <v>395184</v>
      </c>
      <c r="C24" s="41">
        <v>1.4999999999999999E-2</v>
      </c>
      <c r="D24" s="41">
        <v>1.2E-2</v>
      </c>
      <c r="E24" s="41">
        <v>0.106</v>
      </c>
      <c r="F24" s="41">
        <v>0.71299999999999997</v>
      </c>
      <c r="G24" s="41">
        <v>2E-3</v>
      </c>
      <c r="H24" s="41">
        <v>0.151</v>
      </c>
      <c r="I24" s="41">
        <v>1E-3</v>
      </c>
      <c r="J24" s="41">
        <v>1E-3</v>
      </c>
      <c r="K24">
        <f t="shared" si="0"/>
        <v>5927.76</v>
      </c>
      <c r="L24">
        <f t="shared" si="1"/>
        <v>281766.19199999998</v>
      </c>
      <c r="M24" s="52">
        <f t="shared" si="2"/>
        <v>41889.504000000001</v>
      </c>
      <c r="N24" t="s">
        <v>170</v>
      </c>
      <c r="Y24" s="42" t="s">
        <v>14</v>
      </c>
      <c r="Z24" s="8">
        <v>518200</v>
      </c>
      <c r="AA24" s="41">
        <v>3.5000000000000003E-2</v>
      </c>
      <c r="AB24" s="41">
        <v>4.9000000000000002E-2</v>
      </c>
      <c r="AC24" s="41">
        <v>4.3999999999999997E-2</v>
      </c>
      <c r="AD24" s="41">
        <v>0.80200000000000005</v>
      </c>
      <c r="AE24" s="41">
        <v>2E-3</v>
      </c>
      <c r="AF24" s="41">
        <v>6.4000000000000001E-2</v>
      </c>
      <c r="AG24" s="41">
        <v>3.0000000000000001E-3</v>
      </c>
      <c r="AH24" s="41">
        <v>1E-3</v>
      </c>
    </row>
    <row r="25" spans="1:34">
      <c r="A25" s="42" t="s">
        <v>195</v>
      </c>
      <c r="B25">
        <v>323493</v>
      </c>
      <c r="C25" s="41">
        <v>0.11799999999999999</v>
      </c>
      <c r="D25" s="41">
        <v>2.9000000000000001E-2</v>
      </c>
      <c r="E25" s="41">
        <v>0.13400000000000001</v>
      </c>
      <c r="F25" s="41">
        <v>0.59799999999999998</v>
      </c>
      <c r="G25" s="41">
        <v>2E-3</v>
      </c>
      <c r="H25" s="41">
        <v>0.11700000000000001</v>
      </c>
      <c r="I25" s="41">
        <v>1E-3</v>
      </c>
      <c r="J25" s="41">
        <v>1E-3</v>
      </c>
      <c r="K25">
        <f t="shared" si="0"/>
        <v>38172.173999999999</v>
      </c>
      <c r="L25">
        <f t="shared" si="1"/>
        <v>193448.81399999998</v>
      </c>
      <c r="M25" s="52">
        <f t="shared" si="2"/>
        <v>43348.062000000005</v>
      </c>
      <c r="N25" t="s">
        <v>170</v>
      </c>
      <c r="Y25" s="42" t="s">
        <v>69</v>
      </c>
      <c r="Z25" s="8">
        <v>1980859</v>
      </c>
      <c r="AA25" s="41">
        <v>0.46</v>
      </c>
      <c r="AB25" s="41">
        <v>3.1E-2</v>
      </c>
      <c r="AC25" s="41">
        <v>0.33100000000000002</v>
      </c>
      <c r="AD25" s="41">
        <v>0.16</v>
      </c>
      <c r="AE25" s="41">
        <v>1E-3</v>
      </c>
      <c r="AF25" s="41">
        <v>0.01</v>
      </c>
      <c r="AG25" s="41">
        <v>4.0000000000000001E-3</v>
      </c>
      <c r="AH25" s="41">
        <v>3.0000000000000001E-3</v>
      </c>
    </row>
    <row r="26" spans="1:34">
      <c r="A26" s="42" t="s">
        <v>196</v>
      </c>
      <c r="B26">
        <v>338590</v>
      </c>
      <c r="C26" s="41">
        <v>0.32300000000000001</v>
      </c>
      <c r="D26" s="41">
        <v>1.2999999999999999E-2</v>
      </c>
      <c r="E26" s="41">
        <v>6.9000000000000006E-2</v>
      </c>
      <c r="F26" s="41">
        <v>0.57199999999999995</v>
      </c>
      <c r="G26" s="41">
        <v>2E-3</v>
      </c>
      <c r="H26" s="41">
        <v>0.02</v>
      </c>
      <c r="I26" s="41">
        <v>1E-3</v>
      </c>
      <c r="J26" s="41">
        <v>1E-3</v>
      </c>
      <c r="K26">
        <f t="shared" si="0"/>
        <v>109364.57</v>
      </c>
      <c r="L26">
        <f t="shared" si="1"/>
        <v>193673.47999999998</v>
      </c>
      <c r="M26" s="52">
        <f t="shared" si="2"/>
        <v>23362.710000000003</v>
      </c>
      <c r="N26" t="s">
        <v>170</v>
      </c>
      <c r="Y26" s="42" t="s">
        <v>17</v>
      </c>
      <c r="Z26" s="8">
        <v>2443580</v>
      </c>
      <c r="AA26" s="41">
        <v>0.439</v>
      </c>
      <c r="AB26" s="41">
        <v>2.5999999999999999E-2</v>
      </c>
      <c r="AC26" s="41">
        <v>0.124</v>
      </c>
      <c r="AD26" s="41">
        <v>0.39400000000000002</v>
      </c>
      <c r="AE26" s="41">
        <v>1E-3</v>
      </c>
      <c r="AF26" s="41">
        <v>8.0000000000000002E-3</v>
      </c>
      <c r="AG26" s="41">
        <v>4.0000000000000001E-3</v>
      </c>
      <c r="AH26" s="41">
        <v>3.0000000000000001E-3</v>
      </c>
    </row>
    <row r="27" spans="1:34">
      <c r="A27" s="42" t="s">
        <v>197</v>
      </c>
      <c r="B27">
        <v>178325</v>
      </c>
      <c r="C27" s="41">
        <v>0.06</v>
      </c>
      <c r="D27" s="41">
        <v>4.9000000000000002E-2</v>
      </c>
      <c r="E27" s="41">
        <v>0.10100000000000001</v>
      </c>
      <c r="F27" s="41">
        <v>0.61</v>
      </c>
      <c r="G27" s="41">
        <v>5.0000000000000001E-3</v>
      </c>
      <c r="H27" s="41">
        <v>0.17399999999999999</v>
      </c>
      <c r="I27" s="41">
        <v>1E-3</v>
      </c>
      <c r="J27" s="41">
        <v>1E-3</v>
      </c>
      <c r="K27">
        <f t="shared" si="0"/>
        <v>10699.5</v>
      </c>
      <c r="L27">
        <f t="shared" si="1"/>
        <v>108778.25</v>
      </c>
      <c r="M27" s="52">
        <f t="shared" si="2"/>
        <v>18010.825000000001</v>
      </c>
      <c r="N27" t="s">
        <v>170</v>
      </c>
      <c r="Y27" s="42" t="s">
        <v>40</v>
      </c>
      <c r="Z27" s="8">
        <v>3785661</v>
      </c>
      <c r="AA27" s="41">
        <v>0.78200000000000003</v>
      </c>
      <c r="AB27" s="41">
        <v>9.4E-2</v>
      </c>
      <c r="AC27" s="41">
        <v>6.6000000000000003E-2</v>
      </c>
      <c r="AD27" s="41">
        <v>3.5000000000000003E-2</v>
      </c>
      <c r="AE27" s="41">
        <v>0</v>
      </c>
      <c r="AF27" s="41">
        <v>1.4E-2</v>
      </c>
      <c r="AG27" s="41">
        <v>5.0000000000000001E-3</v>
      </c>
      <c r="AH27" s="41">
        <v>3.0000000000000001E-3</v>
      </c>
    </row>
    <row r="28" spans="1:34">
      <c r="A28" s="42" t="s">
        <v>198</v>
      </c>
      <c r="B28">
        <v>1341856</v>
      </c>
      <c r="C28" s="41">
        <v>0.47699999999999998</v>
      </c>
      <c r="D28" s="41">
        <v>0.17299999999999999</v>
      </c>
      <c r="E28" s="41">
        <v>0.25900000000000001</v>
      </c>
      <c r="F28" s="41">
        <v>5.0000000000000001E-3</v>
      </c>
      <c r="G28" s="41">
        <v>8.9999999999999993E-3</v>
      </c>
      <c r="H28" s="41">
        <v>7.4999999999999997E-2</v>
      </c>
      <c r="I28" s="41">
        <v>1E-3</v>
      </c>
      <c r="J28" s="41">
        <v>1E-3</v>
      </c>
      <c r="K28">
        <f t="shared" si="0"/>
        <v>640065.31199999992</v>
      </c>
      <c r="L28">
        <f t="shared" si="1"/>
        <v>6709.28</v>
      </c>
      <c r="M28" s="52">
        <f t="shared" si="2"/>
        <v>347540.70400000003</v>
      </c>
      <c r="N28" t="s">
        <v>173</v>
      </c>
      <c r="Y28" s="42" t="s">
        <v>45</v>
      </c>
      <c r="Z28" s="8">
        <v>1895127</v>
      </c>
      <c r="AA28" s="41">
        <v>0.67600000000000005</v>
      </c>
      <c r="AB28" s="41">
        <v>0.104</v>
      </c>
      <c r="AC28" s="41">
        <v>0.121</v>
      </c>
      <c r="AD28" s="41">
        <v>6.4000000000000001E-2</v>
      </c>
      <c r="AE28" s="41">
        <v>0</v>
      </c>
      <c r="AF28" s="41">
        <v>0.02</v>
      </c>
      <c r="AG28" s="41">
        <v>0.01</v>
      </c>
      <c r="AH28" s="41">
        <v>5.0000000000000001E-3</v>
      </c>
    </row>
    <row r="29" spans="1:34">
      <c r="A29" s="42" t="s">
        <v>199</v>
      </c>
      <c r="B29">
        <v>816065</v>
      </c>
      <c r="C29" s="41">
        <v>0.57899999999999996</v>
      </c>
      <c r="D29" s="41">
        <v>0.158</v>
      </c>
      <c r="E29" s="41">
        <v>0.156</v>
      </c>
      <c r="F29" s="41">
        <v>1E-3</v>
      </c>
      <c r="G29" s="41">
        <v>0</v>
      </c>
      <c r="H29" s="41">
        <v>0.104</v>
      </c>
      <c r="I29" s="41">
        <v>0</v>
      </c>
      <c r="J29" s="41">
        <v>1E-3</v>
      </c>
      <c r="K29">
        <f t="shared" si="0"/>
        <v>472501.63499999995</v>
      </c>
      <c r="L29">
        <f t="shared" si="1"/>
        <v>816.06500000000005</v>
      </c>
      <c r="M29" s="52">
        <f t="shared" si="2"/>
        <v>127306.14</v>
      </c>
      <c r="N29" t="s">
        <v>173</v>
      </c>
      <c r="Y29" s="42" t="s">
        <v>80</v>
      </c>
      <c r="Z29" s="8">
        <v>1046434</v>
      </c>
      <c r="AA29" s="41">
        <v>0.372</v>
      </c>
      <c r="AB29" s="41">
        <v>0.20699999999999999</v>
      </c>
      <c r="AC29" s="41">
        <v>0.39800000000000002</v>
      </c>
      <c r="AD29" s="41">
        <v>2E-3</v>
      </c>
      <c r="AE29" s="41">
        <v>0</v>
      </c>
      <c r="AF29" s="41">
        <v>1.7000000000000001E-2</v>
      </c>
      <c r="AG29" s="41">
        <v>1E-3</v>
      </c>
      <c r="AH29" s="41">
        <v>3.0000000000000001E-3</v>
      </c>
    </row>
    <row r="30" spans="1:34">
      <c r="A30" s="42" t="s">
        <v>200</v>
      </c>
      <c r="B30">
        <v>957032</v>
      </c>
      <c r="C30" s="41">
        <v>0.56799999999999995</v>
      </c>
      <c r="D30" s="41">
        <v>4.5999999999999999E-2</v>
      </c>
      <c r="E30" s="41">
        <v>0.34200000000000003</v>
      </c>
      <c r="F30" s="41">
        <v>2E-3</v>
      </c>
      <c r="G30" s="41">
        <v>1E-3</v>
      </c>
      <c r="H30" s="41">
        <v>3.5000000000000003E-2</v>
      </c>
      <c r="I30" s="41">
        <v>1E-3</v>
      </c>
      <c r="J30" s="41">
        <v>7.0000000000000001E-3</v>
      </c>
      <c r="K30">
        <f t="shared" si="0"/>
        <v>543594.17599999998</v>
      </c>
      <c r="L30">
        <f t="shared" si="1"/>
        <v>1914.0640000000001</v>
      </c>
      <c r="M30" s="52">
        <f t="shared" si="2"/>
        <v>327304.94400000002</v>
      </c>
      <c r="N30" t="s">
        <v>173</v>
      </c>
      <c r="Y30" s="42" t="s">
        <v>65</v>
      </c>
      <c r="Z30" s="8">
        <v>2194594</v>
      </c>
      <c r="AA30" s="41">
        <v>0.57499999999999996</v>
      </c>
      <c r="AB30" s="41">
        <v>0.13400000000000001</v>
      </c>
      <c r="AC30" s="41">
        <v>0.245</v>
      </c>
      <c r="AD30" s="41">
        <v>6.0000000000000001E-3</v>
      </c>
      <c r="AE30" s="41">
        <v>0</v>
      </c>
      <c r="AF30" s="41">
        <v>3.5000000000000003E-2</v>
      </c>
      <c r="AG30" s="41">
        <v>2E-3</v>
      </c>
      <c r="AH30" s="41">
        <v>2E-3</v>
      </c>
    </row>
    <row r="31" spans="1:34">
      <c r="A31" s="42" t="s">
        <v>201</v>
      </c>
      <c r="B31">
        <v>8629866</v>
      </c>
      <c r="C31" s="41">
        <v>0.78700000000000003</v>
      </c>
      <c r="D31" s="41">
        <v>2.7E-2</v>
      </c>
      <c r="E31" s="41">
        <v>0.153</v>
      </c>
      <c r="F31" s="41">
        <v>3.0000000000000001E-3</v>
      </c>
      <c r="G31" s="41">
        <v>0</v>
      </c>
      <c r="H31" s="41">
        <v>1.9E-2</v>
      </c>
      <c r="I31" s="41">
        <v>1E-3</v>
      </c>
      <c r="J31" s="41">
        <v>8.0000000000000002E-3</v>
      </c>
      <c r="K31">
        <f t="shared" si="0"/>
        <v>6791704.5420000004</v>
      </c>
      <c r="L31">
        <f t="shared" si="1"/>
        <v>25889.598000000002</v>
      </c>
      <c r="M31" s="52">
        <f t="shared" si="2"/>
        <v>1320369.4979999999</v>
      </c>
      <c r="N31" t="s">
        <v>173</v>
      </c>
      <c r="Y31" s="42" t="s">
        <v>54</v>
      </c>
      <c r="Z31" s="8">
        <v>358667</v>
      </c>
      <c r="AA31" s="41">
        <v>0.59099999999999997</v>
      </c>
      <c r="AB31" s="41">
        <v>0.127</v>
      </c>
      <c r="AC31" s="41">
        <v>0.161</v>
      </c>
      <c r="AD31" s="41">
        <v>3.1E-2</v>
      </c>
      <c r="AE31" s="41">
        <v>3.0000000000000001E-3</v>
      </c>
      <c r="AF31" s="41">
        <v>7.4999999999999997E-2</v>
      </c>
      <c r="AG31" s="41">
        <v>0.01</v>
      </c>
      <c r="AH31" s="41">
        <v>2E-3</v>
      </c>
    </row>
    <row r="32" spans="1:34">
      <c r="A32" s="42" t="s">
        <v>202</v>
      </c>
      <c r="B32">
        <v>253143</v>
      </c>
      <c r="C32" s="41">
        <v>0.57399999999999995</v>
      </c>
      <c r="D32" s="41">
        <v>1.4E-2</v>
      </c>
      <c r="E32" s="41">
        <v>0.10199999999999999</v>
      </c>
      <c r="F32" s="41">
        <v>0.3</v>
      </c>
      <c r="G32" s="41">
        <v>2E-3</v>
      </c>
      <c r="H32" s="41">
        <v>0</v>
      </c>
      <c r="I32" s="41">
        <v>6.0000000000000001E-3</v>
      </c>
      <c r="J32" s="41">
        <v>1E-3</v>
      </c>
      <c r="K32">
        <f t="shared" si="0"/>
        <v>145304.08199999999</v>
      </c>
      <c r="L32">
        <f t="shared" si="1"/>
        <v>75942.899999999994</v>
      </c>
      <c r="M32" s="52">
        <f t="shared" si="2"/>
        <v>25820.585999999999</v>
      </c>
      <c r="N32" t="s">
        <v>173</v>
      </c>
      <c r="Y32" s="42" t="s">
        <v>50</v>
      </c>
      <c r="Z32" s="8">
        <v>666184</v>
      </c>
      <c r="AA32" s="41">
        <v>0.68300000000000005</v>
      </c>
      <c r="AB32" s="41">
        <v>0.10299999999999999</v>
      </c>
      <c r="AC32" s="41">
        <v>0.184</v>
      </c>
      <c r="AD32" s="41">
        <v>1.2E-2</v>
      </c>
      <c r="AE32" s="41">
        <v>0</v>
      </c>
      <c r="AF32" s="41">
        <v>1.0999999999999999E-2</v>
      </c>
      <c r="AG32" s="41">
        <v>5.0000000000000001E-3</v>
      </c>
      <c r="AH32" s="41">
        <v>2E-3</v>
      </c>
    </row>
    <row r="33" spans="1:34">
      <c r="A33" s="42" t="s">
        <v>203</v>
      </c>
      <c r="B33">
        <v>207081</v>
      </c>
      <c r="C33" s="41">
        <v>0.28100000000000003</v>
      </c>
      <c r="D33" s="41">
        <v>0.03</v>
      </c>
      <c r="E33" s="41">
        <v>0.113</v>
      </c>
      <c r="F33" s="41">
        <v>0.55300000000000005</v>
      </c>
      <c r="G33" s="41">
        <v>2E-3</v>
      </c>
      <c r="H33" s="41">
        <v>1.7999999999999999E-2</v>
      </c>
      <c r="I33" s="41">
        <v>1E-3</v>
      </c>
      <c r="J33" s="41">
        <v>1E-3</v>
      </c>
      <c r="K33">
        <f t="shared" si="0"/>
        <v>58189.761000000006</v>
      </c>
      <c r="L33">
        <f t="shared" si="1"/>
        <v>114515.79300000001</v>
      </c>
      <c r="M33" s="52">
        <f t="shared" si="2"/>
        <v>23400.153000000002</v>
      </c>
      <c r="N33" t="s">
        <v>173</v>
      </c>
      <c r="Y33" s="42" t="s">
        <v>62</v>
      </c>
      <c r="Z33" s="8">
        <v>751165</v>
      </c>
      <c r="AA33" s="41">
        <v>0.56299999999999994</v>
      </c>
      <c r="AB33" s="41">
        <v>4.8000000000000001E-2</v>
      </c>
      <c r="AC33" s="41">
        <v>0.35799999999999998</v>
      </c>
      <c r="AD33" s="41">
        <v>1.4999999999999999E-2</v>
      </c>
      <c r="AE33" s="41">
        <v>0</v>
      </c>
      <c r="AF33" s="41">
        <v>1.0999999999999999E-2</v>
      </c>
      <c r="AG33" s="41">
        <v>3.0000000000000001E-3</v>
      </c>
      <c r="AH33" s="41">
        <v>2E-3</v>
      </c>
    </row>
    <row r="34" spans="1:34">
      <c r="A34" s="42" t="s">
        <v>204</v>
      </c>
      <c r="B34">
        <v>3744254</v>
      </c>
      <c r="C34" s="41">
        <v>0.113</v>
      </c>
      <c r="D34" s="41">
        <v>0.12</v>
      </c>
      <c r="E34" s="41">
        <v>0.60499999999999998</v>
      </c>
      <c r="F34" s="41">
        <v>0.113</v>
      </c>
      <c r="G34" s="41">
        <v>0</v>
      </c>
      <c r="H34" s="41">
        <v>1.2999999999999999E-2</v>
      </c>
      <c r="I34" s="41">
        <v>0</v>
      </c>
      <c r="J34" s="41">
        <v>3.5999999999999997E-2</v>
      </c>
      <c r="K34">
        <f t="shared" si="0"/>
        <v>423100.70199999999</v>
      </c>
      <c r="L34">
        <f t="shared" si="1"/>
        <v>423100.70199999999</v>
      </c>
      <c r="M34" s="52">
        <f t="shared" si="2"/>
        <v>2265273.67</v>
      </c>
      <c r="N34" t="s">
        <v>173</v>
      </c>
      <c r="Y34" t="s">
        <v>205</v>
      </c>
      <c r="Z34" s="8">
        <v>474606</v>
      </c>
      <c r="AA34" s="41">
        <v>0.184</v>
      </c>
      <c r="AB34" s="41">
        <v>0.107</v>
      </c>
      <c r="AC34" s="41">
        <v>7.5999999999999998E-2</v>
      </c>
      <c r="AD34" s="41">
        <v>0.58099999999999996</v>
      </c>
      <c r="AE34" s="41">
        <v>2E-3</v>
      </c>
      <c r="AF34" s="41">
        <v>4.2999999999999997E-2</v>
      </c>
      <c r="AG34" s="41">
        <v>5.0000000000000001E-3</v>
      </c>
      <c r="AH34" s="41">
        <v>2E-3</v>
      </c>
    </row>
    <row r="35" spans="1:34">
      <c r="A35" s="42" t="s">
        <v>206</v>
      </c>
      <c r="B35">
        <v>1871652</v>
      </c>
      <c r="C35" s="41">
        <v>0.55800000000000005</v>
      </c>
      <c r="D35" s="41">
        <v>0.17</v>
      </c>
      <c r="E35" s="41">
        <v>0.19800000000000001</v>
      </c>
      <c r="F35" s="41">
        <v>1.9E-2</v>
      </c>
      <c r="G35" s="41">
        <v>2E-3</v>
      </c>
      <c r="H35" s="41">
        <v>5.1999999999999998E-2</v>
      </c>
      <c r="I35" s="41">
        <v>0</v>
      </c>
      <c r="J35" s="41">
        <v>1E-3</v>
      </c>
      <c r="K35">
        <f t="shared" ref="K35:K54" si="3">C35*B35</f>
        <v>1044381.8160000001</v>
      </c>
      <c r="L35">
        <f t="shared" ref="L35:L54" si="4">F35*B35</f>
        <v>35561.387999999999</v>
      </c>
      <c r="M35" s="52">
        <f t="shared" si="2"/>
        <v>370587.09600000002</v>
      </c>
      <c r="N35" t="s">
        <v>173</v>
      </c>
      <c r="Y35" t="s">
        <v>207</v>
      </c>
      <c r="Z35" s="8">
        <v>3064645</v>
      </c>
      <c r="AA35" s="41">
        <v>0.66800000000000004</v>
      </c>
      <c r="AB35" s="41">
        <v>2.4E-2</v>
      </c>
      <c r="AC35" s="41">
        <v>0.10299999999999999</v>
      </c>
      <c r="AD35" s="41">
        <v>0.19400000000000001</v>
      </c>
      <c r="AE35" s="41">
        <v>0</v>
      </c>
      <c r="AF35" s="41">
        <v>2E-3</v>
      </c>
      <c r="AG35" s="41">
        <v>4.0000000000000001E-3</v>
      </c>
      <c r="AH35" s="41">
        <v>3.0000000000000001E-3</v>
      </c>
    </row>
    <row r="36" spans="1:34">
      <c r="A36" s="42" t="s">
        <v>208</v>
      </c>
      <c r="B36">
        <v>294052</v>
      </c>
      <c r="C36" s="41">
        <v>4.1000000000000002E-2</v>
      </c>
      <c r="D36" s="41">
        <v>1.2E-2</v>
      </c>
      <c r="E36" s="41">
        <v>4.4999999999999998E-2</v>
      </c>
      <c r="F36" s="41">
        <v>3.0000000000000001E-3</v>
      </c>
      <c r="G36" s="41">
        <v>0</v>
      </c>
      <c r="H36" s="41">
        <v>1.0999999999999999E-2</v>
      </c>
      <c r="I36" s="41">
        <v>1E-3</v>
      </c>
      <c r="J36" s="41">
        <v>0.88700000000000001</v>
      </c>
      <c r="K36">
        <f t="shared" si="3"/>
        <v>12056.132</v>
      </c>
      <c r="L36">
        <f t="shared" si="4"/>
        <v>882.15600000000006</v>
      </c>
      <c r="M36" s="52">
        <f t="shared" si="2"/>
        <v>13232.34</v>
      </c>
      <c r="N36" t="s">
        <v>173</v>
      </c>
      <c r="Y36" t="s">
        <v>209</v>
      </c>
      <c r="Z36" s="8">
        <v>677971</v>
      </c>
      <c r="AA36" s="41">
        <v>0.67700000000000005</v>
      </c>
      <c r="AB36" s="41">
        <v>0.14499999999999999</v>
      </c>
      <c r="AC36" s="41">
        <v>0.11600000000000001</v>
      </c>
      <c r="AD36" s="41">
        <v>2E-3</v>
      </c>
      <c r="AE36" s="41">
        <v>1E-3</v>
      </c>
      <c r="AF36" s="41">
        <v>5.0999999999999997E-2</v>
      </c>
      <c r="AG36" s="41">
        <v>3.0000000000000001E-3</v>
      </c>
      <c r="AH36" s="41">
        <v>1E-3</v>
      </c>
    </row>
    <row r="37" spans="1:34">
      <c r="A37" s="42" t="s">
        <v>210</v>
      </c>
      <c r="B37">
        <v>872239</v>
      </c>
      <c r="C37" s="41">
        <v>0.78500000000000003</v>
      </c>
      <c r="D37" s="41">
        <v>9.7000000000000003E-2</v>
      </c>
      <c r="E37" s="41">
        <v>9.1999999999999998E-2</v>
      </c>
      <c r="F37" s="41">
        <v>6.0000000000000001E-3</v>
      </c>
      <c r="G37" s="41">
        <v>0</v>
      </c>
      <c r="H37" s="41">
        <v>1.9E-2</v>
      </c>
      <c r="I37" s="41">
        <v>1E-3</v>
      </c>
      <c r="J37" s="41">
        <v>0</v>
      </c>
      <c r="K37">
        <f t="shared" si="3"/>
        <v>684707.61499999999</v>
      </c>
      <c r="L37">
        <f t="shared" si="4"/>
        <v>5233.4340000000002</v>
      </c>
      <c r="M37" s="52">
        <f t="shared" si="2"/>
        <v>80245.987999999998</v>
      </c>
      <c r="N37" t="s">
        <v>173</v>
      </c>
      <c r="Y37" t="s">
        <v>211</v>
      </c>
      <c r="Z37" s="8">
        <v>7056860</v>
      </c>
      <c r="AA37" s="41">
        <v>0.51700000000000002</v>
      </c>
      <c r="AB37" s="41">
        <v>3.4000000000000002E-2</v>
      </c>
      <c r="AC37" s="41">
        <v>8.6999999999999994E-2</v>
      </c>
      <c r="AD37" s="41">
        <v>0.33100000000000002</v>
      </c>
      <c r="AE37" s="41">
        <v>1E-3</v>
      </c>
      <c r="AF37" s="41">
        <v>1.2E-2</v>
      </c>
      <c r="AG37" s="41">
        <v>0.01</v>
      </c>
      <c r="AH37" s="41">
        <v>7.0000000000000001E-3</v>
      </c>
    </row>
    <row r="38" spans="1:34">
      <c r="A38" s="42" t="s">
        <v>212</v>
      </c>
      <c r="B38">
        <v>1263355</v>
      </c>
      <c r="C38" s="41">
        <v>0.50700000000000001</v>
      </c>
      <c r="D38" s="41">
        <v>7.8E-2</v>
      </c>
      <c r="E38" s="41">
        <v>0.23200000000000001</v>
      </c>
      <c r="F38" s="41">
        <v>6.6000000000000003E-2</v>
      </c>
      <c r="G38" s="41">
        <v>5.0999999999999997E-2</v>
      </c>
      <c r="H38" s="41">
        <v>6.3E-2</v>
      </c>
      <c r="I38" s="41">
        <v>2E-3</v>
      </c>
      <c r="J38" s="41">
        <v>1E-3</v>
      </c>
      <c r="K38">
        <f t="shared" si="3"/>
        <v>640520.98499999999</v>
      </c>
      <c r="L38">
        <f t="shared" si="4"/>
        <v>83381.430000000008</v>
      </c>
      <c r="M38" s="52">
        <f t="shared" si="2"/>
        <v>293098.36</v>
      </c>
      <c r="N38" t="s">
        <v>173</v>
      </c>
      <c r="Y38" t="s">
        <v>213</v>
      </c>
      <c r="Z38" s="8">
        <v>3132013</v>
      </c>
      <c r="AA38" s="41">
        <v>0.24199999999999999</v>
      </c>
      <c r="AB38" s="41">
        <v>0.126</v>
      </c>
      <c r="AC38" s="41">
        <v>0.48799999999999999</v>
      </c>
      <c r="AD38" s="41">
        <v>0.11799999999999999</v>
      </c>
      <c r="AE38" s="41">
        <v>0</v>
      </c>
      <c r="AF38" s="41">
        <v>2.1000000000000001E-2</v>
      </c>
      <c r="AG38" s="41">
        <v>2E-3</v>
      </c>
      <c r="AH38" s="41">
        <v>3.0000000000000001E-3</v>
      </c>
    </row>
    <row r="39" spans="1:34">
      <c r="A39" s="42" t="s">
        <v>214</v>
      </c>
      <c r="B39">
        <v>1411788</v>
      </c>
      <c r="C39" s="41">
        <v>0.69</v>
      </c>
      <c r="D39" s="41">
        <v>6.8000000000000005E-2</v>
      </c>
      <c r="E39" s="41">
        <v>0.222</v>
      </c>
      <c r="F39" s="41">
        <v>1E-3</v>
      </c>
      <c r="G39" s="41">
        <v>0</v>
      </c>
      <c r="H39" s="41">
        <v>1.6E-2</v>
      </c>
      <c r="I39" s="41">
        <v>1E-3</v>
      </c>
      <c r="J39" s="41">
        <v>2E-3</v>
      </c>
      <c r="K39">
        <f t="shared" si="3"/>
        <v>974133.72</v>
      </c>
      <c r="L39">
        <f t="shared" si="4"/>
        <v>1411.788</v>
      </c>
      <c r="M39" s="52">
        <f t="shared" si="2"/>
        <v>313416.93599999999</v>
      </c>
      <c r="N39" t="s">
        <v>173</v>
      </c>
      <c r="Y39" t="s">
        <v>215</v>
      </c>
      <c r="Z39" s="8">
        <v>257152</v>
      </c>
      <c r="AA39" s="41">
        <v>0.43099999999999999</v>
      </c>
      <c r="AB39" s="41">
        <v>0.157</v>
      </c>
      <c r="AC39" s="41">
        <v>0.28799999999999998</v>
      </c>
      <c r="AD39" s="41">
        <v>9.1999999999999998E-2</v>
      </c>
      <c r="AE39" s="41">
        <v>7.0000000000000001E-3</v>
      </c>
      <c r="AF39" s="41">
        <v>5.0000000000000001E-3</v>
      </c>
      <c r="AG39" s="41">
        <v>1.2999999999999999E-2</v>
      </c>
      <c r="AH39" s="41">
        <v>7.0000000000000001E-3</v>
      </c>
    </row>
    <row r="40" spans="1:34">
      <c r="A40" s="42" t="s">
        <v>216</v>
      </c>
      <c r="B40">
        <v>1460865</v>
      </c>
      <c r="C40" s="41">
        <v>0.46</v>
      </c>
      <c r="D40" s="41">
        <v>1.4999999999999999E-2</v>
      </c>
      <c r="E40" s="41">
        <v>0.13800000000000001</v>
      </c>
      <c r="F40" s="41">
        <v>0.36099999999999999</v>
      </c>
      <c r="G40" s="41">
        <v>5.0000000000000001E-3</v>
      </c>
      <c r="H40" s="41">
        <v>1.7999999999999999E-2</v>
      </c>
      <c r="I40" s="41">
        <v>2E-3</v>
      </c>
      <c r="J40" s="41">
        <v>1E-3</v>
      </c>
      <c r="K40">
        <f t="shared" si="3"/>
        <v>671997.9</v>
      </c>
      <c r="L40">
        <f t="shared" si="4"/>
        <v>527372.26500000001</v>
      </c>
      <c r="M40" s="52">
        <f t="shared" si="2"/>
        <v>201599.37000000002</v>
      </c>
      <c r="N40" t="s">
        <v>173</v>
      </c>
      <c r="Y40" s="42" t="s">
        <v>43</v>
      </c>
      <c r="Z40" s="8">
        <v>4445773</v>
      </c>
      <c r="AA40" s="41">
        <v>0.68799999999999994</v>
      </c>
      <c r="AB40" s="41">
        <v>6.0999999999999999E-2</v>
      </c>
      <c r="AC40" s="41">
        <v>0.183</v>
      </c>
      <c r="AD40" s="41">
        <v>4.7E-2</v>
      </c>
      <c r="AE40" s="41">
        <v>1E-3</v>
      </c>
      <c r="AF40" s="41">
        <v>1.0999999999999999E-2</v>
      </c>
      <c r="AG40" s="41">
        <v>7.0000000000000001E-3</v>
      </c>
      <c r="AH40" s="41">
        <v>3.0000000000000001E-3</v>
      </c>
    </row>
    <row r="41" spans="1:34">
      <c r="A41" s="42" t="s">
        <v>217</v>
      </c>
      <c r="B41">
        <v>1793399</v>
      </c>
      <c r="C41" s="41">
        <v>0.65</v>
      </c>
      <c r="D41" s="41">
        <v>0.14299999999999999</v>
      </c>
      <c r="E41" s="41">
        <v>0.11700000000000001</v>
      </c>
      <c r="F41" s="41">
        <v>3.5000000000000003E-2</v>
      </c>
      <c r="G41" s="41">
        <v>1E-3</v>
      </c>
      <c r="H41" s="41">
        <v>5.1999999999999998E-2</v>
      </c>
      <c r="I41" s="41">
        <v>2E-3</v>
      </c>
      <c r="J41" s="41">
        <v>0</v>
      </c>
      <c r="K41">
        <f t="shared" si="3"/>
        <v>1165709.3500000001</v>
      </c>
      <c r="L41">
        <f t="shared" si="4"/>
        <v>62768.965000000004</v>
      </c>
      <c r="M41" s="52">
        <f t="shared" si="2"/>
        <v>209827.68300000002</v>
      </c>
      <c r="N41" t="s">
        <v>173</v>
      </c>
      <c r="Y41" s="42" t="s">
        <v>81</v>
      </c>
      <c r="Z41" s="8">
        <v>1342293</v>
      </c>
      <c r="AA41" s="41">
        <v>0.60299999999999998</v>
      </c>
      <c r="AB41" s="41">
        <v>0.111</v>
      </c>
      <c r="AC41" s="41">
        <v>0.26200000000000001</v>
      </c>
      <c r="AD41" s="41">
        <v>1E-3</v>
      </c>
      <c r="AE41" s="41">
        <v>0</v>
      </c>
      <c r="AF41" s="41">
        <v>1.7999999999999999E-2</v>
      </c>
      <c r="AG41" s="41">
        <v>3.0000000000000001E-3</v>
      </c>
      <c r="AH41" s="41">
        <v>2E-3</v>
      </c>
    </row>
    <row r="42" spans="1:34">
      <c r="A42" s="42" t="s">
        <v>218</v>
      </c>
      <c r="B42">
        <v>827169</v>
      </c>
      <c r="C42" s="41">
        <v>0.46</v>
      </c>
      <c r="D42" s="41">
        <v>0.21299999999999999</v>
      </c>
      <c r="E42" s="41">
        <v>0.23</v>
      </c>
      <c r="F42" s="41">
        <v>2E-3</v>
      </c>
      <c r="G42" s="41">
        <v>0</v>
      </c>
      <c r="H42" s="41">
        <v>9.1999999999999998E-2</v>
      </c>
      <c r="I42" s="41">
        <v>1E-3</v>
      </c>
      <c r="J42" s="41">
        <v>2E-3</v>
      </c>
      <c r="K42">
        <f t="shared" si="3"/>
        <v>380497.74</v>
      </c>
      <c r="L42">
        <f t="shared" si="4"/>
        <v>1654.338</v>
      </c>
      <c r="M42" s="52">
        <f t="shared" si="2"/>
        <v>190248.87</v>
      </c>
      <c r="N42" t="s">
        <v>173</v>
      </c>
      <c r="Y42" s="42" t="s">
        <v>61</v>
      </c>
      <c r="Z42" s="8">
        <v>1333723</v>
      </c>
      <c r="AA42" s="41">
        <v>0.34499999999999997</v>
      </c>
      <c r="AB42" s="41">
        <v>0.02</v>
      </c>
      <c r="AC42" s="41">
        <v>0.48699999999999999</v>
      </c>
      <c r="AD42" s="41">
        <v>6.9000000000000006E-2</v>
      </c>
      <c r="AE42" s="41">
        <v>0</v>
      </c>
      <c r="AF42" s="41">
        <v>7.0999999999999994E-2</v>
      </c>
      <c r="AG42" s="41">
        <v>7.0000000000000001E-3</v>
      </c>
      <c r="AH42" s="41">
        <v>2E-3</v>
      </c>
    </row>
    <row r="43" spans="1:34">
      <c r="A43" s="42" t="s">
        <v>219</v>
      </c>
      <c r="B43">
        <v>2043291</v>
      </c>
      <c r="C43" s="41">
        <v>0.16</v>
      </c>
      <c r="D43" s="41">
        <v>5.8000000000000003E-2</v>
      </c>
      <c r="E43" s="41">
        <v>0.29299999999999998</v>
      </c>
      <c r="F43" s="41">
        <v>0.40100000000000002</v>
      </c>
      <c r="G43" s="41">
        <v>3.0000000000000001E-3</v>
      </c>
      <c r="H43" s="41">
        <v>8.2000000000000003E-2</v>
      </c>
      <c r="I43" s="41">
        <v>1E-3</v>
      </c>
      <c r="J43" s="41">
        <v>2E-3</v>
      </c>
      <c r="K43">
        <f t="shared" si="3"/>
        <v>326926.56</v>
      </c>
      <c r="L43">
        <f t="shared" si="4"/>
        <v>819359.69099999999</v>
      </c>
      <c r="M43" s="52">
        <f t="shared" si="2"/>
        <v>598684.26299999992</v>
      </c>
      <c r="N43" t="s">
        <v>173</v>
      </c>
      <c r="Y43" s="42" t="s">
        <v>42</v>
      </c>
      <c r="Z43" s="8">
        <v>4777003</v>
      </c>
      <c r="AA43" s="41">
        <v>0.51300000000000001</v>
      </c>
      <c r="AB43" s="41">
        <v>0.03</v>
      </c>
      <c r="AC43" s="41">
        <v>0.16500000000000001</v>
      </c>
      <c r="AD43" s="41">
        <v>0.255</v>
      </c>
      <c r="AE43" s="41">
        <v>1.4E-2</v>
      </c>
      <c r="AF43" s="41">
        <v>1.6E-2</v>
      </c>
      <c r="AG43" s="41">
        <v>4.0000000000000001E-3</v>
      </c>
      <c r="AH43" s="41">
        <v>2E-3</v>
      </c>
    </row>
    <row r="44" spans="1:34">
      <c r="A44" s="42" t="s">
        <v>220</v>
      </c>
      <c r="B44">
        <v>441466</v>
      </c>
      <c r="C44" s="41">
        <v>0.74399999999999999</v>
      </c>
      <c r="D44" s="41">
        <v>0.105</v>
      </c>
      <c r="E44" s="41">
        <v>8.1000000000000003E-2</v>
      </c>
      <c r="F44" s="41">
        <v>4.0000000000000001E-3</v>
      </c>
      <c r="G44" s="41">
        <v>2E-3</v>
      </c>
      <c r="H44" s="41">
        <v>0.06</v>
      </c>
      <c r="I44" s="41">
        <v>1E-3</v>
      </c>
      <c r="J44" s="41">
        <v>3.0000000000000001E-3</v>
      </c>
      <c r="K44">
        <f t="shared" si="3"/>
        <v>328450.70399999997</v>
      </c>
      <c r="L44">
        <f t="shared" si="4"/>
        <v>1765.864</v>
      </c>
      <c r="M44" s="52">
        <f t="shared" si="2"/>
        <v>35758.745999999999</v>
      </c>
      <c r="N44" t="s">
        <v>173</v>
      </c>
      <c r="Y44" t="s">
        <v>221</v>
      </c>
      <c r="Z44" s="8">
        <v>408424</v>
      </c>
      <c r="AA44" s="41">
        <v>0.46300000000000002</v>
      </c>
      <c r="AB44" s="41">
        <v>2.5000000000000001E-2</v>
      </c>
      <c r="AC44" s="41">
        <v>7.5999999999999998E-2</v>
      </c>
      <c r="AD44" s="41">
        <v>0.42099999999999999</v>
      </c>
      <c r="AE44" s="41">
        <v>1E-3</v>
      </c>
      <c r="AF44" s="41">
        <v>8.9999999999999993E-3</v>
      </c>
      <c r="AG44" s="41">
        <v>3.0000000000000001E-3</v>
      </c>
      <c r="AH44" s="41">
        <v>2E-3</v>
      </c>
    </row>
    <row r="45" spans="1:34">
      <c r="A45" s="42" t="s">
        <v>222</v>
      </c>
      <c r="B45">
        <v>304327</v>
      </c>
      <c r="C45" s="41">
        <v>0.47899999999999998</v>
      </c>
      <c r="D45" s="41">
        <v>6.2E-2</v>
      </c>
      <c r="E45" s="41">
        <v>0.36199999999999999</v>
      </c>
      <c r="F45" s="41">
        <v>6.9000000000000006E-2</v>
      </c>
      <c r="G45" s="41">
        <v>2E-3</v>
      </c>
      <c r="H45" s="41">
        <v>2.4E-2</v>
      </c>
      <c r="I45" s="41">
        <v>1E-3</v>
      </c>
      <c r="J45" s="41">
        <v>2E-3</v>
      </c>
      <c r="K45">
        <f t="shared" si="3"/>
        <v>145772.633</v>
      </c>
      <c r="L45">
        <f t="shared" si="4"/>
        <v>20998.563000000002</v>
      </c>
      <c r="M45" s="52">
        <f t="shared" si="2"/>
        <v>110166.374</v>
      </c>
      <c r="N45" t="s">
        <v>173</v>
      </c>
      <c r="Y45" t="s">
        <v>213</v>
      </c>
      <c r="Z45" s="8">
        <v>1533854</v>
      </c>
      <c r="AA45" s="41">
        <v>0.26200000000000001</v>
      </c>
      <c r="AB45" s="41">
        <v>8.5999999999999993E-2</v>
      </c>
      <c r="AC45" s="41">
        <v>0.58399999999999996</v>
      </c>
      <c r="AD45" s="41">
        <v>5.0999999999999997E-2</v>
      </c>
      <c r="AE45" s="41">
        <v>0</v>
      </c>
      <c r="AF45" s="41">
        <v>1.2999999999999999E-2</v>
      </c>
      <c r="AG45" s="41">
        <v>1E-3</v>
      </c>
      <c r="AH45" s="41">
        <v>3.0000000000000001E-3</v>
      </c>
    </row>
    <row r="46" spans="1:34">
      <c r="A46" s="42" t="s">
        <v>223</v>
      </c>
      <c r="B46">
        <v>1118561</v>
      </c>
      <c r="C46" s="41">
        <v>0.69499999999999995</v>
      </c>
      <c r="D46" s="41">
        <v>9.6000000000000002E-2</v>
      </c>
      <c r="E46" s="41">
        <v>0.16300000000000001</v>
      </c>
      <c r="F46" s="41">
        <v>1E-3</v>
      </c>
      <c r="G46" s="41">
        <v>0</v>
      </c>
      <c r="H46" s="41">
        <v>4.4999999999999998E-2</v>
      </c>
      <c r="I46" s="41">
        <v>1E-3</v>
      </c>
      <c r="J46" s="41">
        <v>1E-3</v>
      </c>
      <c r="K46">
        <f t="shared" si="3"/>
        <v>777399.8949999999</v>
      </c>
      <c r="L46">
        <f t="shared" si="4"/>
        <v>1118.5609999999999</v>
      </c>
      <c r="M46" s="52">
        <f t="shared" si="2"/>
        <v>182325.443</v>
      </c>
      <c r="N46" t="s">
        <v>173</v>
      </c>
      <c r="Y46" t="s">
        <v>215</v>
      </c>
      <c r="Z46" s="8">
        <v>290245</v>
      </c>
      <c r="AA46" s="41">
        <v>0.48299999999999998</v>
      </c>
      <c r="AB46" s="41">
        <v>0.217</v>
      </c>
      <c r="AC46" s="41">
        <v>0.19700000000000001</v>
      </c>
      <c r="AD46" s="41">
        <v>7.0000000000000007E-2</v>
      </c>
      <c r="AE46" s="41">
        <v>1E-3</v>
      </c>
      <c r="AF46" s="41">
        <v>1.7000000000000001E-2</v>
      </c>
      <c r="AG46" s="41">
        <v>8.9999999999999993E-3</v>
      </c>
      <c r="AH46" s="41">
        <v>4.0000000000000001E-3</v>
      </c>
    </row>
    <row r="47" spans="1:34">
      <c r="A47" s="42" t="s">
        <v>224</v>
      </c>
      <c r="B47">
        <v>991593</v>
      </c>
      <c r="C47" s="41">
        <v>0.22500000000000001</v>
      </c>
      <c r="D47" s="41">
        <v>1.9E-2</v>
      </c>
      <c r="E47" s="41">
        <v>0.438</v>
      </c>
      <c r="F47" s="41">
        <v>0.188</v>
      </c>
      <c r="G47" s="41">
        <v>1E-3</v>
      </c>
      <c r="H47" s="41">
        <v>0.125</v>
      </c>
      <c r="I47" s="41">
        <v>3.0000000000000001E-3</v>
      </c>
      <c r="J47" s="41">
        <v>1E-3</v>
      </c>
      <c r="K47">
        <f t="shared" si="3"/>
        <v>223108.42500000002</v>
      </c>
      <c r="L47">
        <f t="shared" si="4"/>
        <v>186419.484</v>
      </c>
      <c r="M47" s="52">
        <f t="shared" si="2"/>
        <v>434317.734</v>
      </c>
      <c r="N47" t="s">
        <v>173</v>
      </c>
      <c r="Y47" s="42" t="s">
        <v>83</v>
      </c>
      <c r="Z47" s="8">
        <v>2232905</v>
      </c>
      <c r="AA47" s="41">
        <v>0.36</v>
      </c>
      <c r="AB47" s="41">
        <v>7.1999999999999995E-2</v>
      </c>
      <c r="AC47" s="41">
        <v>0.52100000000000002</v>
      </c>
      <c r="AD47" s="41">
        <v>1.7999999999999999E-2</v>
      </c>
      <c r="AE47" s="41">
        <v>1E-3</v>
      </c>
      <c r="AF47" s="41">
        <v>2.3E-2</v>
      </c>
      <c r="AG47" s="41">
        <v>1E-3</v>
      </c>
      <c r="AH47" s="41">
        <v>2E-3</v>
      </c>
    </row>
    <row r="48" spans="1:34">
      <c r="A48" s="42" t="s">
        <v>225</v>
      </c>
      <c r="B48">
        <v>1029981</v>
      </c>
      <c r="C48" s="41">
        <v>0.25800000000000001</v>
      </c>
      <c r="D48" s="41">
        <v>0.115</v>
      </c>
      <c r="E48" s="41">
        <v>0.311</v>
      </c>
      <c r="F48" s="41">
        <v>0.245</v>
      </c>
      <c r="G48" s="41">
        <v>4.0000000000000001E-3</v>
      </c>
      <c r="H48" s="41">
        <v>6.5000000000000002E-2</v>
      </c>
      <c r="I48" s="41">
        <v>0</v>
      </c>
      <c r="J48" s="41">
        <v>2E-3</v>
      </c>
      <c r="K48">
        <f t="shared" si="3"/>
        <v>265735.098</v>
      </c>
      <c r="L48">
        <f t="shared" si="4"/>
        <v>252345.345</v>
      </c>
      <c r="M48" s="52">
        <f t="shared" si="2"/>
        <v>320324.09100000001</v>
      </c>
      <c r="N48" t="s">
        <v>173</v>
      </c>
      <c r="Y48" s="42" t="s">
        <v>84</v>
      </c>
      <c r="Z48" s="8">
        <v>7393354</v>
      </c>
      <c r="AA48" s="41">
        <v>0.432</v>
      </c>
      <c r="AB48" s="41">
        <v>6.4000000000000001E-2</v>
      </c>
      <c r="AC48" s="41">
        <v>0.49399999999999999</v>
      </c>
      <c r="AD48" s="41">
        <v>1E-3</v>
      </c>
      <c r="AE48" s="41">
        <v>0</v>
      </c>
      <c r="AF48" s="41">
        <v>4.0000000000000001E-3</v>
      </c>
      <c r="AG48" s="41">
        <v>1E-3</v>
      </c>
      <c r="AH48" s="41">
        <v>4.0000000000000001E-3</v>
      </c>
    </row>
    <row r="49" spans="1:34">
      <c r="A49" s="42" t="s">
        <v>226</v>
      </c>
      <c r="B49">
        <v>1618505</v>
      </c>
      <c r="C49" s="41">
        <v>0.28499999999999998</v>
      </c>
      <c r="D49" s="41">
        <v>4.9000000000000002E-2</v>
      </c>
      <c r="E49" s="41">
        <v>0.49099999999999999</v>
      </c>
      <c r="F49" s="41">
        <v>3.9E-2</v>
      </c>
      <c r="G49" s="41">
        <v>2.4E-2</v>
      </c>
      <c r="H49" s="41">
        <v>0.112</v>
      </c>
      <c r="I49" s="41">
        <v>1E-3</v>
      </c>
      <c r="J49" s="41">
        <v>1E-3</v>
      </c>
      <c r="K49">
        <f t="shared" si="3"/>
        <v>461273.92499999999</v>
      </c>
      <c r="L49">
        <f t="shared" si="4"/>
        <v>63121.695</v>
      </c>
      <c r="M49" s="52">
        <f t="shared" si="2"/>
        <v>794685.95499999996</v>
      </c>
      <c r="N49" t="s">
        <v>173</v>
      </c>
      <c r="Y49" s="42" t="s">
        <v>51</v>
      </c>
      <c r="Z49" s="8">
        <v>701281</v>
      </c>
      <c r="AA49" s="41">
        <v>0.84799999999999998</v>
      </c>
      <c r="AB49" s="41">
        <v>0.03</v>
      </c>
      <c r="AC49" s="41">
        <v>9.8000000000000004E-2</v>
      </c>
      <c r="AD49" s="41">
        <v>5.0000000000000001E-3</v>
      </c>
      <c r="AE49" s="41">
        <v>4.0000000000000001E-3</v>
      </c>
      <c r="AF49" s="41">
        <v>1.0999999999999999E-2</v>
      </c>
      <c r="AG49" s="41">
        <v>3.0000000000000001E-3</v>
      </c>
      <c r="AH49" s="41">
        <v>1E-3</v>
      </c>
    </row>
    <row r="50" spans="1:34">
      <c r="A50" s="42" t="s">
        <v>227</v>
      </c>
      <c r="B50">
        <v>4929267</v>
      </c>
      <c r="C50" s="41">
        <v>0.63400000000000001</v>
      </c>
      <c r="D50" s="41">
        <v>8.7999999999999995E-2</v>
      </c>
      <c r="E50" s="41">
        <v>0.25900000000000001</v>
      </c>
      <c r="F50" s="41">
        <v>1E-3</v>
      </c>
      <c r="G50" s="41">
        <v>0</v>
      </c>
      <c r="H50" s="41">
        <v>1.4E-2</v>
      </c>
      <c r="I50" s="41">
        <v>1E-3</v>
      </c>
      <c r="J50" s="41">
        <v>4.0000000000000001E-3</v>
      </c>
      <c r="K50">
        <f t="shared" si="3"/>
        <v>3125155.2779999999</v>
      </c>
      <c r="L50">
        <f t="shared" si="4"/>
        <v>4929.2669999999998</v>
      </c>
      <c r="M50" s="52">
        <f t="shared" si="2"/>
        <v>1276680.1529999999</v>
      </c>
      <c r="N50" t="s">
        <v>173</v>
      </c>
      <c r="Y50" s="42" t="s">
        <v>24</v>
      </c>
      <c r="Z50" s="8">
        <v>240634</v>
      </c>
      <c r="AA50" s="41">
        <v>0.121</v>
      </c>
      <c r="AB50" s="41">
        <v>0.14399999999999999</v>
      </c>
      <c r="AC50" s="41">
        <v>4.7E-2</v>
      </c>
      <c r="AD50" s="41">
        <v>0.58599999999999997</v>
      </c>
      <c r="AE50" s="41">
        <v>2E-3</v>
      </c>
      <c r="AF50" s="41">
        <v>9.4E-2</v>
      </c>
      <c r="AG50" s="41">
        <v>3.0000000000000001E-3</v>
      </c>
      <c r="AH50" s="41">
        <v>1E-3</v>
      </c>
    </row>
    <row r="51" spans="1:34">
      <c r="A51" s="42" t="s">
        <v>228</v>
      </c>
      <c r="B51">
        <v>80389673</v>
      </c>
      <c r="C51" s="41">
        <v>0.53100000000000003</v>
      </c>
      <c r="D51" s="41">
        <v>5.6000000000000001E-2</v>
      </c>
      <c r="E51" s="41">
        <v>0.184</v>
      </c>
      <c r="F51" s="41">
        <v>0.182</v>
      </c>
      <c r="G51" s="41">
        <v>6.0000000000000001E-3</v>
      </c>
      <c r="H51" s="41">
        <v>3.2000000000000001E-2</v>
      </c>
      <c r="I51" s="41">
        <v>2E-3</v>
      </c>
      <c r="J51" s="41">
        <v>7.0000000000000001E-3</v>
      </c>
      <c r="K51">
        <f t="shared" si="3"/>
        <v>42686916.363000005</v>
      </c>
      <c r="L51">
        <f t="shared" si="4"/>
        <v>14630920.486</v>
      </c>
      <c r="M51" s="52">
        <f t="shared" si="2"/>
        <v>14791699.832</v>
      </c>
      <c r="N51" t="s">
        <v>173</v>
      </c>
      <c r="Y51" s="42" t="s">
        <v>64</v>
      </c>
      <c r="Z51" s="8">
        <v>2699173</v>
      </c>
      <c r="AA51" s="41">
        <v>0.34</v>
      </c>
      <c r="AB51" s="41">
        <v>5.0999999999999997E-2</v>
      </c>
      <c r="AC51" s="41">
        <v>0.437</v>
      </c>
      <c r="AD51" s="41">
        <v>0.13400000000000001</v>
      </c>
      <c r="AE51" s="41">
        <v>2E-3</v>
      </c>
      <c r="AF51" s="41">
        <v>2.9000000000000001E-2</v>
      </c>
      <c r="AG51" s="41">
        <v>3.0000000000000001E-3</v>
      </c>
      <c r="AH51" s="41">
        <v>3.0000000000000001E-3</v>
      </c>
    </row>
    <row r="52" spans="1:34">
      <c r="A52" s="42" t="s">
        <v>229</v>
      </c>
      <c r="B52">
        <v>1863073</v>
      </c>
      <c r="C52" s="41">
        <v>0.28399999999999997</v>
      </c>
      <c r="D52" s="41">
        <v>1.7000000000000001E-2</v>
      </c>
      <c r="E52" s="41">
        <v>0.26900000000000002</v>
      </c>
      <c r="F52" s="41">
        <v>0.34</v>
      </c>
      <c r="G52" s="41">
        <v>1.7000000000000001E-2</v>
      </c>
      <c r="H52" s="41">
        <v>7.1999999999999995E-2</v>
      </c>
      <c r="I52" s="41">
        <v>1E-3</v>
      </c>
      <c r="J52" s="41">
        <v>1E-3</v>
      </c>
      <c r="K52">
        <f t="shared" si="3"/>
        <v>529112.73199999996</v>
      </c>
      <c r="L52">
        <f t="shared" si="4"/>
        <v>633444.82000000007</v>
      </c>
      <c r="M52" s="52">
        <f t="shared" si="2"/>
        <v>501166.63700000005</v>
      </c>
      <c r="N52" t="s">
        <v>173</v>
      </c>
      <c r="Y52" s="42" t="s">
        <v>53</v>
      </c>
      <c r="Z52" s="8">
        <v>2271398</v>
      </c>
      <c r="AA52" s="41">
        <v>0.32900000000000001</v>
      </c>
      <c r="AB52" s="41">
        <v>3.1E-2</v>
      </c>
      <c r="AC52" s="41">
        <v>0.52900000000000003</v>
      </c>
      <c r="AD52" s="41">
        <v>5.6000000000000001E-2</v>
      </c>
      <c r="AE52" s="41">
        <v>0</v>
      </c>
      <c r="AF52" s="41">
        <v>4.7E-2</v>
      </c>
      <c r="AG52" s="41">
        <v>6.0000000000000001E-3</v>
      </c>
      <c r="AH52" s="41">
        <v>2E-3</v>
      </c>
    </row>
    <row r="53" spans="1:34">
      <c r="A53" s="42" t="s">
        <v>230</v>
      </c>
      <c r="B53">
        <v>686311</v>
      </c>
      <c r="C53" s="41">
        <v>0.59399999999999997</v>
      </c>
      <c r="D53" s="41">
        <v>2.5000000000000001E-2</v>
      </c>
      <c r="E53" s="41">
        <v>0.183</v>
      </c>
      <c r="F53" s="41">
        <v>0.1</v>
      </c>
      <c r="G53" s="41">
        <v>5.2999999999999999E-2</v>
      </c>
      <c r="H53" s="41">
        <v>4.3999999999999997E-2</v>
      </c>
      <c r="I53" s="41">
        <v>1E-3</v>
      </c>
      <c r="J53" s="41">
        <v>1E-3</v>
      </c>
      <c r="K53">
        <f t="shared" si="3"/>
        <v>407668.734</v>
      </c>
      <c r="L53">
        <f t="shared" si="4"/>
        <v>68631.100000000006</v>
      </c>
      <c r="M53" s="52">
        <f t="shared" si="2"/>
        <v>125594.913</v>
      </c>
      <c r="N53" t="s">
        <v>173</v>
      </c>
      <c r="Y53" s="42" t="s">
        <v>231</v>
      </c>
      <c r="Z53" s="8">
        <v>736481</v>
      </c>
      <c r="AA53" s="41">
        <v>0.47799999999999998</v>
      </c>
      <c r="AB53" s="41">
        <v>5.6000000000000001E-2</v>
      </c>
      <c r="AC53" s="41">
        <v>0.32200000000000001</v>
      </c>
      <c r="AD53" s="41">
        <v>6.7000000000000004E-2</v>
      </c>
      <c r="AE53" s="41">
        <v>1.0999999999999999E-2</v>
      </c>
      <c r="AF53" s="41">
        <v>5.8999999999999997E-2</v>
      </c>
      <c r="AG53" s="41">
        <v>5.0000000000000001E-3</v>
      </c>
      <c r="AH53" s="41">
        <v>1E-3</v>
      </c>
    </row>
    <row r="54" spans="1:34">
      <c r="A54" s="45" t="s">
        <v>232</v>
      </c>
      <c r="B54">
        <v>165624</v>
      </c>
      <c r="C54" s="41">
        <v>0.73399999999999999</v>
      </c>
      <c r="D54" s="41">
        <v>9.6000000000000002E-2</v>
      </c>
      <c r="E54" s="41">
        <v>0.113</v>
      </c>
      <c r="F54" s="41">
        <v>0.01</v>
      </c>
      <c r="G54" s="41">
        <v>1.7999999999999999E-2</v>
      </c>
      <c r="H54" s="41">
        <v>2.8000000000000001E-2</v>
      </c>
      <c r="I54" s="41">
        <v>1E-3</v>
      </c>
      <c r="J54" s="41">
        <v>0</v>
      </c>
      <c r="K54">
        <f t="shared" si="3"/>
        <v>121568.016</v>
      </c>
      <c r="L54">
        <f t="shared" si="4"/>
        <v>1656.24</v>
      </c>
      <c r="M54" s="52">
        <f t="shared" si="2"/>
        <v>18715.511999999999</v>
      </c>
      <c r="N54" t="s">
        <v>173</v>
      </c>
      <c r="Y54" s="42" t="s">
        <v>44</v>
      </c>
      <c r="Z54" s="8">
        <v>2084544</v>
      </c>
      <c r="AA54" s="41">
        <v>0.66400000000000003</v>
      </c>
      <c r="AB54" s="41">
        <v>0.11</v>
      </c>
      <c r="AC54" s="41">
        <v>0.114</v>
      </c>
      <c r="AD54" s="41">
        <v>7.5999999999999998E-2</v>
      </c>
      <c r="AE54" s="41">
        <v>0</v>
      </c>
      <c r="AF54" s="41">
        <v>2.7E-2</v>
      </c>
      <c r="AG54" s="41">
        <v>6.0000000000000001E-3</v>
      </c>
      <c r="AH54" s="41">
        <v>3.0000000000000001E-3</v>
      </c>
    </row>
    <row r="55" spans="1:34">
      <c r="A55" s="42" t="s">
        <v>171</v>
      </c>
      <c r="Y55" s="42" t="s">
        <v>58</v>
      </c>
      <c r="Z55" s="8">
        <v>193608</v>
      </c>
      <c r="AA55" s="41">
        <v>0.63500000000000001</v>
      </c>
      <c r="AB55" s="41">
        <v>0.112</v>
      </c>
      <c r="AC55" s="41">
        <v>0.186</v>
      </c>
      <c r="AD55" s="41">
        <v>4.0000000000000001E-3</v>
      </c>
      <c r="AE55" s="41">
        <v>8.9999999999999993E-3</v>
      </c>
      <c r="AF55" s="41">
        <v>4.3999999999999997E-2</v>
      </c>
      <c r="AG55" s="41">
        <v>7.0000000000000001E-3</v>
      </c>
      <c r="AH55" s="41">
        <v>2E-3</v>
      </c>
    </row>
    <row r="56" spans="1:34">
      <c r="A56" s="43" t="s">
        <v>171</v>
      </c>
      <c r="Y56" s="54" t="s">
        <v>171</v>
      </c>
    </row>
  </sheetData>
  <sortState xmlns:xlrd2="http://schemas.microsoft.com/office/spreadsheetml/2017/richdata2" ref="A3:N54">
    <sortCondition ref="N3:N54"/>
    <sortCondition ref="A3:A54"/>
  </sortState>
  <hyperlinks>
    <hyperlink ref="A1" r:id="rId2" xr:uid="{79FE6729-BCC2-4E39-8AE4-6E5FD326CEE5}"/>
    <hyperlink ref="Z2" r:id="rId3" xr:uid="{BCAF9EB1-3802-4CC1-841E-1F138770E78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53138-27BD-432E-8E3F-24B169268A7F}">
  <dimension ref="A1:AF59"/>
  <sheetViews>
    <sheetView workbookViewId="0">
      <selection activeCell="A2" sqref="A2"/>
    </sheetView>
  </sheetViews>
  <sheetFormatPr defaultRowHeight="15"/>
  <cols>
    <col min="10" max="11" width="9.28515625" bestFit="1" customWidth="1"/>
    <col min="21" max="21" width="11.140625" customWidth="1"/>
  </cols>
  <sheetData>
    <row r="1" spans="1:32">
      <c r="A1" s="46" t="s">
        <v>299</v>
      </c>
    </row>
    <row r="2" spans="1:32">
      <c r="A2" t="s">
        <v>233</v>
      </c>
      <c r="M2" t="s">
        <v>234</v>
      </c>
    </row>
    <row r="3" spans="1:32">
      <c r="A3" t="str">
        <f>MA!A2</f>
        <v xml:space="preserve">
Year</v>
      </c>
      <c r="B3" t="str">
        <f>MA!B2</f>
        <v>Primary Energy</v>
      </c>
      <c r="J3" t="str">
        <f>MA!J2</f>
        <v xml:space="preserve">
Electricity f</v>
      </c>
      <c r="K3" t="str">
        <f>MA!K2</f>
        <v xml:space="preserve">
Total
Energy e</v>
      </c>
      <c r="M3" t="s">
        <v>235</v>
      </c>
    </row>
    <row r="4" spans="1:32">
      <c r="B4" t="str">
        <f>MA!B3</f>
        <v xml:space="preserve">
Coal a</v>
      </c>
      <c r="C4" t="str">
        <f>MA!C3</f>
        <v xml:space="preserve">
Natural
Gas b</v>
      </c>
      <c r="D4" t="str">
        <f>MA!D3</f>
        <v>Petroleum</v>
      </c>
      <c r="H4" t="str">
        <f>MA!H3</f>
        <v>Biomass</v>
      </c>
      <c r="I4" t="str">
        <f>MA!I3</f>
        <v xml:space="preserve">
Total e</v>
      </c>
    </row>
    <row r="5" spans="1:32">
      <c r="D5" t="str">
        <f>MA!D4</f>
        <v>Distillate
Fuel Oil</v>
      </c>
      <c r="E5" t="str">
        <f>MA!E4</f>
        <v xml:space="preserve">
HGL c</v>
      </c>
      <c r="F5" t="str">
        <f>MA!F4</f>
        <v xml:space="preserve">
Kerosene</v>
      </c>
      <c r="G5" t="str">
        <f>MA!G4</f>
        <v xml:space="preserve">
Total</v>
      </c>
      <c r="H5" t="str">
        <f>MA!H4</f>
        <v xml:space="preserve">
Wood d</v>
      </c>
      <c r="M5" t="s">
        <v>28</v>
      </c>
      <c r="N5" t="s">
        <v>104</v>
      </c>
      <c r="O5" t="s">
        <v>105</v>
      </c>
      <c r="P5" t="s">
        <v>236</v>
      </c>
      <c r="Q5" t="s">
        <v>107</v>
      </c>
      <c r="R5" t="s">
        <v>108</v>
      </c>
      <c r="S5" t="s">
        <v>237</v>
      </c>
      <c r="T5" t="s">
        <v>238</v>
      </c>
      <c r="U5" t="s">
        <v>239</v>
      </c>
      <c r="V5" t="s">
        <v>240</v>
      </c>
      <c r="X5" t="s">
        <v>104</v>
      </c>
      <c r="Y5" t="s">
        <v>105</v>
      </c>
      <c r="Z5" t="s">
        <v>236</v>
      </c>
      <c r="AA5" t="s">
        <v>107</v>
      </c>
      <c r="AB5" t="s">
        <v>108</v>
      </c>
      <c r="AC5" t="s">
        <v>27</v>
      </c>
      <c r="AD5" t="s">
        <v>238</v>
      </c>
      <c r="AE5" t="s">
        <v>239</v>
      </c>
      <c r="AF5" t="s">
        <v>240</v>
      </c>
    </row>
    <row r="6" spans="1:32">
      <c r="B6" t="s">
        <v>241</v>
      </c>
      <c r="C6" t="s">
        <v>241</v>
      </c>
      <c r="D6" t="s">
        <v>241</v>
      </c>
      <c r="E6" t="s">
        <v>241</v>
      </c>
      <c r="F6" t="s">
        <v>241</v>
      </c>
      <c r="G6" t="s">
        <v>241</v>
      </c>
      <c r="H6" t="s">
        <v>241</v>
      </c>
      <c r="I6" t="s">
        <v>241</v>
      </c>
      <c r="J6" t="s">
        <v>241</v>
      </c>
      <c r="K6" t="s">
        <v>241</v>
      </c>
    </row>
    <row r="7" spans="1:32">
      <c r="A7">
        <f>MA!A6</f>
        <v>1970</v>
      </c>
      <c r="B7" s="28">
        <f>MA!B59/MA!B6</f>
        <v>2.4761904761904763</v>
      </c>
      <c r="C7" s="28">
        <f>MA!C59/MA!C6</f>
        <v>83.473684210526315</v>
      </c>
      <c r="D7" s="28">
        <f>MA!D59/MA!D6</f>
        <v>224.76510067114091</v>
      </c>
      <c r="E7" s="28">
        <f>MA!E59/MA!E6</f>
        <v>3.0100334448160533</v>
      </c>
      <c r="F7" s="28">
        <f>MA!F59/MA!F6</f>
        <v>8.148148148148147</v>
      </c>
      <c r="G7" s="28">
        <f>MA!G59/MA!G6</f>
        <v>235</v>
      </c>
      <c r="H7" s="28">
        <f>MA!H59/MA!H6</f>
        <v>3.75</v>
      </c>
      <c r="I7" s="28">
        <f>MA!I59/MA!I6</f>
        <v>325.24999999999994</v>
      </c>
      <c r="J7" s="28">
        <f>MA!J59/MA!J6</f>
        <v>31.862630966239813</v>
      </c>
      <c r="K7" s="28">
        <f>MA!K59/MA!K6</f>
        <v>357.70270270270271</v>
      </c>
      <c r="M7">
        <v>1970</v>
      </c>
      <c r="N7">
        <v>2.5</v>
      </c>
      <c r="O7">
        <v>83.6</v>
      </c>
      <c r="P7">
        <v>224.4</v>
      </c>
      <c r="Q7">
        <v>3</v>
      </c>
      <c r="R7">
        <v>8.1</v>
      </c>
      <c r="S7">
        <v>235.6</v>
      </c>
      <c r="T7">
        <v>9.1999999999999993</v>
      </c>
      <c r="U7">
        <v>31.8</v>
      </c>
      <c r="V7">
        <v>362.7</v>
      </c>
      <c r="X7" s="29">
        <f t="shared" ref="X7:AD7" si="0">N7/B7-1</f>
        <v>9.6153846153845812E-3</v>
      </c>
      <c r="Y7" s="29">
        <f t="shared" si="0"/>
        <v>1.5132408575031508E-3</v>
      </c>
      <c r="Z7" s="29">
        <f t="shared" si="0"/>
        <v>-1.6243654822333253E-3</v>
      </c>
      <c r="AA7" s="29">
        <f t="shared" si="0"/>
        <v>-3.3333333333332993E-3</v>
      </c>
      <c r="AB7" s="29">
        <f t="shared" si="0"/>
        <v>-5.9090909090908639E-3</v>
      </c>
      <c r="AC7" s="29">
        <f t="shared" si="0"/>
        <v>2.553191489361728E-3</v>
      </c>
      <c r="AD7" s="29">
        <f t="shared" si="0"/>
        <v>1.4533333333333331</v>
      </c>
      <c r="AE7" s="29">
        <f>U7/J7-1</f>
        <v>-1.9656558275483738E-3</v>
      </c>
      <c r="AF7" s="29">
        <f>V7/K7-1</f>
        <v>1.3970532678504011E-2</v>
      </c>
    </row>
    <row r="8" spans="1:32">
      <c r="A8">
        <f>MA!A7</f>
        <v>1971</v>
      </c>
      <c r="B8" s="28">
        <f>MA!B60/MA!B7</f>
        <v>1.9230769230769229</v>
      </c>
      <c r="C8" s="28">
        <f>MA!C60/MA!C7</f>
        <v>84.593301435406715</v>
      </c>
      <c r="D8" s="28">
        <f>MA!D60/MA!D7</f>
        <v>233.56687898089172</v>
      </c>
      <c r="E8" s="28">
        <f>MA!E60/MA!E7</f>
        <v>3.0536912751677852</v>
      </c>
      <c r="F8" s="28">
        <f>MA!F60/MA!F7</f>
        <v>8.1325301204819276</v>
      </c>
      <c r="G8" s="28">
        <f>MA!G60/MA!G7</f>
        <v>244.77987421383645</v>
      </c>
      <c r="H8" s="28">
        <f>MA!H60/MA!H7</f>
        <v>3.7288135593220342</v>
      </c>
      <c r="I8" s="28">
        <f>MA!I60/MA!I7</f>
        <v>334.0350877192983</v>
      </c>
      <c r="J8" s="28">
        <f>MA!J60/MA!J7</f>
        <v>34.803493449781662</v>
      </c>
      <c r="K8" s="28">
        <f>MA!K60/MA!K7</f>
        <v>369.2946058091286</v>
      </c>
      <c r="M8">
        <v>1971</v>
      </c>
      <c r="N8">
        <v>1.9</v>
      </c>
      <c r="O8">
        <v>84.4</v>
      </c>
      <c r="P8">
        <v>233.7</v>
      </c>
      <c r="Q8">
        <v>3</v>
      </c>
      <c r="R8">
        <v>8.1</v>
      </c>
      <c r="S8">
        <v>244.8</v>
      </c>
      <c r="T8">
        <v>9.1</v>
      </c>
      <c r="U8">
        <v>34.799999999999997</v>
      </c>
      <c r="V8">
        <v>375</v>
      </c>
      <c r="X8" s="29">
        <f t="shared" ref="X8:X58" si="1">N8/B8-1</f>
        <v>-1.2000000000000011E-2</v>
      </c>
      <c r="Y8" s="29">
        <f t="shared" ref="Y8:Y58" si="2">O8/C8-1</f>
        <v>-2.2850678733032925E-3</v>
      </c>
      <c r="Z8" s="29">
        <f t="shared" ref="Z8:Z58" si="3">P8/D8-1</f>
        <v>5.6994818652844614E-4</v>
      </c>
      <c r="AA8" s="29">
        <f t="shared" ref="AA8:AA58" si="4">Q8/E8-1</f>
        <v>-1.758241758241752E-2</v>
      </c>
      <c r="AB8" s="29">
        <f t="shared" ref="AB8:AB58" si="5">R8/F8-1</f>
        <v>-4.0000000000000036E-3</v>
      </c>
      <c r="AC8" s="29">
        <f t="shared" ref="AC8:AC58" si="6">S8/G8-1</f>
        <v>8.221993833523733E-5</v>
      </c>
      <c r="AD8" s="29">
        <f t="shared" ref="AD8:AD58" si="7">T8/H8-1</f>
        <v>1.440454545454545</v>
      </c>
      <c r="AE8" s="29">
        <f t="shared" ref="AE8:AE58" si="8">U8/J8-1</f>
        <v>-1.0037641154347909E-4</v>
      </c>
      <c r="AF8" s="29">
        <f t="shared" ref="AF8:AF58" si="9">V8/K8-1</f>
        <v>1.5449438202247201E-2</v>
      </c>
    </row>
    <row r="9" spans="1:32">
      <c r="A9">
        <f>MA!A8</f>
        <v>1972</v>
      </c>
      <c r="B9" s="28">
        <f>MA!B61/MA!B8</f>
        <v>1.3291139240506329</v>
      </c>
      <c r="C9" s="28">
        <f>MA!C61/MA!C8</f>
        <v>87.300884955752224</v>
      </c>
      <c r="D9" s="28">
        <f>MA!D61/MA!D8</f>
        <v>240.63291139240505</v>
      </c>
      <c r="E9" s="28">
        <f>MA!E61/MA!E8</f>
        <v>3.3660130718954249</v>
      </c>
      <c r="F9" s="28">
        <f>MA!F61/MA!F8</f>
        <v>8.5798816568047336</v>
      </c>
      <c r="G9" s="28">
        <f>MA!G61/MA!G8</f>
        <v>253.1875</v>
      </c>
      <c r="H9" s="28">
        <f>MA!H61/MA!H8</f>
        <v>3.666666666666667</v>
      </c>
      <c r="I9" s="28">
        <f>MA!I61/MA!I8</f>
        <v>344.71590909090912</v>
      </c>
      <c r="J9" s="28">
        <f>MA!J61/MA!J8</f>
        <v>37.415966386554622</v>
      </c>
      <c r="K9" s="28">
        <f>MA!K61/MA!K8</f>
        <v>382.10317460317458</v>
      </c>
      <c r="M9">
        <v>1972</v>
      </c>
      <c r="N9">
        <v>1.3</v>
      </c>
      <c r="O9">
        <v>87.2</v>
      </c>
      <c r="P9">
        <v>241.2</v>
      </c>
      <c r="Q9">
        <v>3.4</v>
      </c>
      <c r="R9">
        <v>8.6</v>
      </c>
      <c r="S9">
        <v>253.1</v>
      </c>
      <c r="T9">
        <v>9.4</v>
      </c>
      <c r="U9">
        <v>37.4</v>
      </c>
      <c r="V9">
        <v>388.5</v>
      </c>
      <c r="X9" s="29">
        <f t="shared" si="1"/>
        <v>-2.1904761904761871E-2</v>
      </c>
      <c r="Y9" s="29">
        <f t="shared" si="2"/>
        <v>-1.1556006082109604E-3</v>
      </c>
      <c r="Z9" s="29">
        <f t="shared" si="3"/>
        <v>2.3566543924251615E-3</v>
      </c>
      <c r="AA9" s="29">
        <f t="shared" si="4"/>
        <v>1.009708737864079E-2</v>
      </c>
      <c r="AB9" s="29">
        <f t="shared" si="5"/>
        <v>2.3448275862067991E-3</v>
      </c>
      <c r="AC9" s="29">
        <f t="shared" si="6"/>
        <v>-3.455936805727422E-4</v>
      </c>
      <c r="AD9" s="29">
        <f t="shared" si="7"/>
        <v>1.5636363636363635</v>
      </c>
      <c r="AE9" s="29">
        <f t="shared" si="8"/>
        <v>-4.2672655811348825E-4</v>
      </c>
      <c r="AF9" s="29">
        <f t="shared" si="9"/>
        <v>1.6741094610032148E-2</v>
      </c>
    </row>
    <row r="10" spans="1:32">
      <c r="A10">
        <f>MA!A9</f>
        <v>1973</v>
      </c>
      <c r="B10" s="28">
        <f>MA!B62/MA!B9</f>
        <v>1.2021857923497268</v>
      </c>
      <c r="C10" s="28">
        <f>MA!C62/MA!C9</f>
        <v>85.105485232067508</v>
      </c>
      <c r="D10" s="28">
        <f>MA!D62/MA!D9</f>
        <v>242.26519337016575</v>
      </c>
      <c r="E10" s="28">
        <f>MA!E62/MA!E9</f>
        <v>3.1096196868008952</v>
      </c>
      <c r="F10" s="28">
        <f>MA!F62/MA!F9</f>
        <v>5.927835051546392</v>
      </c>
      <c r="G10" s="28">
        <f>MA!G62/MA!G9</f>
        <v>252.11956521739128</v>
      </c>
      <c r="H10" s="28">
        <f>MA!H62/MA!H9</f>
        <v>3.4782608695652177</v>
      </c>
      <c r="I10" s="28">
        <f>MA!I62/MA!I9</f>
        <v>341.9387755102041</v>
      </c>
      <c r="J10" s="28">
        <f>MA!J62/MA!J9</f>
        <v>39.97008973080758</v>
      </c>
      <c r="K10" s="28">
        <f>MA!K62/MA!K9</f>
        <v>381.17437722419925</v>
      </c>
      <c r="M10">
        <v>1973</v>
      </c>
      <c r="N10">
        <v>1.2</v>
      </c>
      <c r="O10">
        <v>84.9</v>
      </c>
      <c r="P10">
        <v>242.5</v>
      </c>
      <c r="Q10">
        <v>3.1</v>
      </c>
      <c r="R10">
        <v>5.9</v>
      </c>
      <c r="S10">
        <v>251.5</v>
      </c>
      <c r="T10">
        <v>8.6999999999999993</v>
      </c>
      <c r="U10">
        <v>40</v>
      </c>
      <c r="V10">
        <v>386.3</v>
      </c>
      <c r="X10" s="29">
        <f t="shared" si="1"/>
        <v>-1.8181818181818299E-3</v>
      </c>
      <c r="Y10" s="29">
        <f t="shared" si="2"/>
        <v>-2.4144769459591986E-3</v>
      </c>
      <c r="Z10" s="29">
        <f t="shared" si="3"/>
        <v>9.6921322690990408E-4</v>
      </c>
      <c r="AA10" s="29">
        <f t="shared" si="4"/>
        <v>-3.0935251798561714E-3</v>
      </c>
      <c r="AB10" s="29">
        <f t="shared" si="5"/>
        <v>-4.6956521739129897E-3</v>
      </c>
      <c r="AC10" s="29">
        <f t="shared" si="6"/>
        <v>-2.457426169433008E-3</v>
      </c>
      <c r="AD10" s="29">
        <f t="shared" si="7"/>
        <v>1.5012499999999998</v>
      </c>
      <c r="AE10" s="29">
        <f t="shared" si="8"/>
        <v>7.4831628835125841E-4</v>
      </c>
      <c r="AF10" s="29">
        <f t="shared" si="9"/>
        <v>1.3446923723275273E-2</v>
      </c>
    </row>
    <row r="11" spans="1:32">
      <c r="A11">
        <f>MA!A10</f>
        <v>1974</v>
      </c>
      <c r="B11" s="28">
        <f>MA!B63/MA!B10</f>
        <v>0.95890410958904115</v>
      </c>
      <c r="C11" s="28">
        <f>MA!C63/MA!C10</f>
        <v>86.455223880597003</v>
      </c>
      <c r="D11" s="28">
        <f>MA!D63/MA!D10</f>
        <v>227.37827715355806</v>
      </c>
      <c r="E11" s="28">
        <f>MA!E63/MA!E10</f>
        <v>3.0603448275862069</v>
      </c>
      <c r="F11" s="28">
        <f>MA!F63/MA!F10</f>
        <v>3.6212624584717612</v>
      </c>
      <c r="G11" s="28">
        <f>MA!G63/MA!G10</f>
        <v>234.14814814814815</v>
      </c>
      <c r="H11" s="28">
        <f>MA!H63/MA!H10</f>
        <v>3.5849056603773581</v>
      </c>
      <c r="I11" s="28">
        <f>MA!I63/MA!I10</f>
        <v>325.7677902621723</v>
      </c>
      <c r="J11" s="28">
        <f>MA!J63/MA!J10</f>
        <v>39.046594982078858</v>
      </c>
      <c r="K11" s="28">
        <f>MA!K63/MA!K10</f>
        <v>364.53608247422682</v>
      </c>
      <c r="M11">
        <v>1974</v>
      </c>
      <c r="N11">
        <v>1</v>
      </c>
      <c r="O11">
        <v>86.3</v>
      </c>
      <c r="P11">
        <v>227.7</v>
      </c>
      <c r="Q11">
        <v>3.1</v>
      </c>
      <c r="R11">
        <v>3.6</v>
      </c>
      <c r="S11">
        <v>234.3</v>
      </c>
      <c r="T11">
        <v>9.1</v>
      </c>
      <c r="U11">
        <v>39</v>
      </c>
      <c r="V11">
        <v>369.7</v>
      </c>
      <c r="X11" s="29">
        <f t="shared" si="1"/>
        <v>4.2857142857142705E-2</v>
      </c>
      <c r="Y11" s="29">
        <f t="shared" si="2"/>
        <v>-1.79542511868791E-3</v>
      </c>
      <c r="Z11" s="29">
        <f t="shared" si="3"/>
        <v>1.4149234063580707E-3</v>
      </c>
      <c r="AA11" s="29">
        <f t="shared" si="4"/>
        <v>1.2957746478873267E-2</v>
      </c>
      <c r="AB11" s="29">
        <f t="shared" si="5"/>
        <v>-5.8715596330276565E-3</v>
      </c>
      <c r="AC11" s="29">
        <f t="shared" si="6"/>
        <v>6.4852894653588677E-4</v>
      </c>
      <c r="AD11" s="29">
        <f t="shared" si="7"/>
        <v>1.5384210526315791</v>
      </c>
      <c r="AE11" s="29">
        <f t="shared" si="8"/>
        <v>-1.1933174224344478E-3</v>
      </c>
      <c r="AF11" s="29">
        <f t="shared" si="9"/>
        <v>1.4165723981900413E-2</v>
      </c>
    </row>
    <row r="12" spans="1:32">
      <c r="A12">
        <f>MA!A11</f>
        <v>1975</v>
      </c>
      <c r="B12" s="28">
        <f>MA!B64/MA!B11</f>
        <v>0.68702290076335881</v>
      </c>
      <c r="C12" s="28">
        <f>MA!C64/MA!C11</f>
        <v>90.573248407643305</v>
      </c>
      <c r="D12" s="28">
        <f>MA!D64/MA!D11</f>
        <v>220.59649122807019</v>
      </c>
      <c r="E12" s="28">
        <f>MA!E64/MA!E11</f>
        <v>3.2520325203252032</v>
      </c>
      <c r="F12" s="28">
        <f>MA!F64/MA!F11</f>
        <v>3.3544303797468351</v>
      </c>
      <c r="G12" s="28">
        <f>MA!G64/MA!G11</f>
        <v>226.74740484429063</v>
      </c>
      <c r="H12" s="28">
        <f>MA!H64/MA!H11</f>
        <v>3.9639639639639639</v>
      </c>
      <c r="I12" s="28">
        <f>MA!I64/MA!I11</f>
        <v>322.79863481228665</v>
      </c>
      <c r="J12" s="28">
        <f>MA!J64/MA!J11</f>
        <v>36.320261437908499</v>
      </c>
      <c r="K12" s="28">
        <f>MA!K64/MA!K11</f>
        <v>358.37708830548922</v>
      </c>
      <c r="M12">
        <v>1975</v>
      </c>
      <c r="N12">
        <v>0.7</v>
      </c>
      <c r="O12">
        <v>90.6</v>
      </c>
      <c r="P12">
        <v>220.5</v>
      </c>
      <c r="Q12">
        <v>3.2</v>
      </c>
      <c r="R12">
        <v>3.3</v>
      </c>
      <c r="S12">
        <v>227.1</v>
      </c>
      <c r="T12">
        <v>9.8000000000000007</v>
      </c>
      <c r="U12">
        <v>36.299999999999997</v>
      </c>
      <c r="V12">
        <v>364.6</v>
      </c>
      <c r="X12" s="29">
        <f t="shared" si="1"/>
        <v>1.8888888888888733E-2</v>
      </c>
      <c r="Y12" s="29">
        <f t="shared" si="2"/>
        <v>2.9535864978913473E-4</v>
      </c>
      <c r="Z12" s="29">
        <f t="shared" si="3"/>
        <v>-4.3741052966450589E-4</v>
      </c>
      <c r="AA12" s="29">
        <f t="shared" si="4"/>
        <v>-1.5999999999999903E-2</v>
      </c>
      <c r="AB12" s="29">
        <f t="shared" si="5"/>
        <v>-1.622641509433953E-2</v>
      </c>
      <c r="AC12" s="29">
        <f t="shared" si="6"/>
        <v>1.5550129711583427E-3</v>
      </c>
      <c r="AD12" s="29">
        <f t="shared" si="7"/>
        <v>1.4722727272727276</v>
      </c>
      <c r="AE12" s="29">
        <f t="shared" si="8"/>
        <v>-5.5785495771110138E-4</v>
      </c>
      <c r="AF12" s="29">
        <f t="shared" si="9"/>
        <v>1.7364144912094037E-2</v>
      </c>
    </row>
    <row r="13" spans="1:32">
      <c r="A13">
        <f>MA!A12</f>
        <v>1976</v>
      </c>
      <c r="B13" s="28">
        <f>MA!B65/MA!B12</f>
        <v>0.64393939393939392</v>
      </c>
      <c r="C13" s="28">
        <f>MA!C65/MA!C12</f>
        <v>95.690607734806619</v>
      </c>
      <c r="D13" s="28">
        <f>MA!D65/MA!D12</f>
        <v>238.65131578947367</v>
      </c>
      <c r="E13" s="28">
        <f>MA!E65/MA!E12</f>
        <v>3.4291187739463602</v>
      </c>
      <c r="F13" s="28">
        <f>MA!F65/MA!F12</f>
        <v>3.6417910447761193</v>
      </c>
      <c r="G13" s="28">
        <f>MA!G65/MA!G12</f>
        <v>246.12377850162869</v>
      </c>
      <c r="H13" s="28">
        <f>MA!H65/MA!H12</f>
        <v>4.3697478991596643</v>
      </c>
      <c r="I13" s="28">
        <f>MA!I65/MA!I12</f>
        <v>346.53125</v>
      </c>
      <c r="J13" s="28">
        <f>MA!J65/MA!J12</f>
        <v>38.29299363057325</v>
      </c>
      <c r="K13" s="28">
        <f>MA!K65/MA!K12</f>
        <v>385.15765765765758</v>
      </c>
      <c r="M13">
        <v>1976</v>
      </c>
      <c r="N13">
        <v>0.6</v>
      </c>
      <c r="O13">
        <v>95.7</v>
      </c>
      <c r="P13">
        <v>238.8</v>
      </c>
      <c r="Q13">
        <v>3.4</v>
      </c>
      <c r="R13">
        <v>3.7</v>
      </c>
      <c r="S13">
        <v>245.9</v>
      </c>
      <c r="T13">
        <v>10.9</v>
      </c>
      <c r="U13">
        <v>38.299999999999997</v>
      </c>
      <c r="V13">
        <v>391.4</v>
      </c>
      <c r="X13" s="29">
        <f t="shared" si="1"/>
        <v>-6.8235294117647061E-2</v>
      </c>
      <c r="Y13" s="29">
        <f t="shared" si="2"/>
        <v>9.8152424942377081E-5</v>
      </c>
      <c r="Z13" s="29">
        <f t="shared" si="3"/>
        <v>6.2301860785685115E-4</v>
      </c>
      <c r="AA13" s="29">
        <f t="shared" si="4"/>
        <v>-8.491620111731879E-3</v>
      </c>
      <c r="AB13" s="29">
        <f t="shared" si="5"/>
        <v>1.5983606557377072E-2</v>
      </c>
      <c r="AC13" s="29">
        <f t="shared" si="6"/>
        <v>-9.0921122286935496E-4</v>
      </c>
      <c r="AD13" s="29">
        <f t="shared" si="7"/>
        <v>1.4944230769230766</v>
      </c>
      <c r="AE13" s="29">
        <f t="shared" si="8"/>
        <v>1.8296739853607136E-4</v>
      </c>
      <c r="AF13" s="29">
        <f t="shared" si="9"/>
        <v>1.6207239342728608E-2</v>
      </c>
    </row>
    <row r="14" spans="1:32">
      <c r="A14">
        <f>MA!A13</f>
        <v>1977</v>
      </c>
      <c r="B14" s="28">
        <f>MA!B66/MA!B13</f>
        <v>0.60897435897435892</v>
      </c>
      <c r="C14" s="28">
        <f>MA!C66/MA!C13</f>
        <v>93.928571428571431</v>
      </c>
      <c r="D14" s="28">
        <f>MA!D66/MA!D13</f>
        <v>232.49266862170086</v>
      </c>
      <c r="E14" s="28">
        <f>MA!E66/MA!E13</f>
        <v>3.8025594149908595</v>
      </c>
      <c r="F14" s="28">
        <f>MA!F66/MA!F13</f>
        <v>3.8133333333333335</v>
      </c>
      <c r="G14" s="28">
        <f>MA!G66/MA!G13</f>
        <v>239.9710144927536</v>
      </c>
      <c r="H14" s="28">
        <f>MA!H66/MA!H13</f>
        <v>4.8148148148148149</v>
      </c>
      <c r="I14" s="28">
        <f>MA!I66/MA!I13</f>
        <v>339.29577464788736</v>
      </c>
      <c r="J14" s="28">
        <f>MA!J66/MA!J13</f>
        <v>37.843731072077524</v>
      </c>
      <c r="K14" s="28">
        <f>MA!K66/MA!K13</f>
        <v>377.17525773195877</v>
      </c>
      <c r="M14">
        <v>1977</v>
      </c>
      <c r="N14">
        <v>0.6</v>
      </c>
      <c r="O14">
        <v>93.9</v>
      </c>
      <c r="P14">
        <v>232.4</v>
      </c>
      <c r="Q14">
        <v>3.8</v>
      </c>
      <c r="R14">
        <v>3.8</v>
      </c>
      <c r="S14">
        <v>240</v>
      </c>
      <c r="T14">
        <v>12</v>
      </c>
      <c r="U14">
        <v>37.799999999999997</v>
      </c>
      <c r="V14">
        <v>384.3</v>
      </c>
      <c r="X14" s="29">
        <f t="shared" si="1"/>
        <v>-1.4736842105263159E-2</v>
      </c>
      <c r="Y14" s="29">
        <f t="shared" si="2"/>
        <v>-3.0418250950570158E-4</v>
      </c>
      <c r="Z14" s="29">
        <f t="shared" si="3"/>
        <v>-3.9858728556996237E-4</v>
      </c>
      <c r="AA14" s="29">
        <f t="shared" si="4"/>
        <v>-6.7307692307705391E-4</v>
      </c>
      <c r="AB14" s="29">
        <f t="shared" si="5"/>
        <v>-3.4965034965035446E-3</v>
      </c>
      <c r="AC14" s="29">
        <f t="shared" si="6"/>
        <v>1.2078753472644088E-4</v>
      </c>
      <c r="AD14" s="29">
        <f t="shared" si="7"/>
        <v>1.4923076923076923</v>
      </c>
      <c r="AE14" s="29">
        <f t="shared" si="8"/>
        <v>-1.1555697823303346E-3</v>
      </c>
      <c r="AF14" s="29">
        <f t="shared" si="9"/>
        <v>1.8889739244519754E-2</v>
      </c>
    </row>
    <row r="15" spans="1:32">
      <c r="A15">
        <f>MA!A14</f>
        <v>1978</v>
      </c>
      <c r="B15" s="28">
        <f>MA!B67/MA!B14</f>
        <v>0.35326086956521741</v>
      </c>
      <c r="C15" s="28">
        <f>MA!C67/MA!C14</f>
        <v>87.530266343825673</v>
      </c>
      <c r="D15" s="28">
        <f>MA!D67/MA!D14</f>
        <v>221.90340909090909</v>
      </c>
      <c r="E15" s="28">
        <f>MA!E67/MA!E14</f>
        <v>3.648881239242685</v>
      </c>
      <c r="F15" s="28">
        <f>MA!F67/MA!F14</f>
        <v>2.5935162094763093</v>
      </c>
      <c r="G15" s="28">
        <f>MA!G67/MA!G14</f>
        <v>228.25842696629215</v>
      </c>
      <c r="H15" s="28">
        <f>MA!H67/MA!H14</f>
        <v>5.7342657342657342</v>
      </c>
      <c r="I15" s="28">
        <f>MA!I67/MA!I14</f>
        <v>321.65760869565219</v>
      </c>
      <c r="J15" s="28">
        <f>MA!J67/MA!J14</f>
        <v>38.356328734253147</v>
      </c>
      <c r="K15" s="28">
        <f>MA!K67/MA!K14</f>
        <v>360.29644268774706</v>
      </c>
      <c r="M15">
        <v>1978</v>
      </c>
      <c r="N15">
        <v>0.4</v>
      </c>
      <c r="O15">
        <v>87.6</v>
      </c>
      <c r="P15">
        <v>222</v>
      </c>
      <c r="Q15">
        <v>3.6</v>
      </c>
      <c r="R15">
        <v>2.6</v>
      </c>
      <c r="S15">
        <v>228.2</v>
      </c>
      <c r="T15">
        <v>14.4</v>
      </c>
      <c r="U15">
        <v>38.4</v>
      </c>
      <c r="V15">
        <v>368.9</v>
      </c>
      <c r="X15" s="29">
        <f t="shared" si="1"/>
        <v>0.13230769230769224</v>
      </c>
      <c r="Y15" s="29">
        <f t="shared" si="2"/>
        <v>7.9668049792513962E-4</v>
      </c>
      <c r="Z15" s="29">
        <f t="shared" si="3"/>
        <v>4.3528357444633237E-4</v>
      </c>
      <c r="AA15" s="29">
        <f t="shared" si="4"/>
        <v>-1.3396226415094303E-2</v>
      </c>
      <c r="AB15" s="29">
        <f t="shared" si="5"/>
        <v>2.4999999999999467E-3</v>
      </c>
      <c r="AC15" s="29">
        <f t="shared" si="6"/>
        <v>-2.5596849618514383E-4</v>
      </c>
      <c r="AD15" s="29">
        <f t="shared" si="7"/>
        <v>1.511219512195122</v>
      </c>
      <c r="AE15" s="29">
        <f t="shared" si="8"/>
        <v>1.1385674069439577E-3</v>
      </c>
      <c r="AF15" s="29">
        <f t="shared" si="9"/>
        <v>2.3879107015522871E-2</v>
      </c>
    </row>
    <row r="16" spans="1:32">
      <c r="A16">
        <f>MA!A15</f>
        <v>1979</v>
      </c>
      <c r="B16" s="28">
        <f>MA!B68/MA!B15</f>
        <v>0.24725274725274726</v>
      </c>
      <c r="C16" s="28">
        <f>MA!C68/MA!C15</f>
        <v>81.618625277161868</v>
      </c>
      <c r="D16" s="28">
        <f>MA!D68/MA!D15</f>
        <v>153.09197651663402</v>
      </c>
      <c r="E16" s="28">
        <f>MA!E68/MA!E15</f>
        <v>2.0863309352517985</v>
      </c>
      <c r="F16" s="28">
        <f>MA!F68/MA!F15</f>
        <v>2.4577861163227017</v>
      </c>
      <c r="G16" s="28">
        <f>MA!G68/MA!G15</f>
        <v>157.51937984496124</v>
      </c>
      <c r="H16" s="28">
        <f>MA!H68/MA!H15</f>
        <v>6.4390243902439028</v>
      </c>
      <c r="I16" s="28">
        <f>MA!I68/MA!I15</f>
        <v>245.90534979423865</v>
      </c>
      <c r="J16" s="28">
        <f>MA!J68/MA!J15</f>
        <v>38.963616317530317</v>
      </c>
      <c r="K16" s="28">
        <f>MA!K68/MA!K15</f>
        <v>284.71556886227546</v>
      </c>
      <c r="M16">
        <v>1979</v>
      </c>
      <c r="N16">
        <v>0.3</v>
      </c>
      <c r="O16">
        <v>81.599999999999994</v>
      </c>
      <c r="P16">
        <v>153</v>
      </c>
      <c r="Q16">
        <v>2.1</v>
      </c>
      <c r="R16">
        <v>2.5</v>
      </c>
      <c r="S16">
        <v>157.6</v>
      </c>
      <c r="T16">
        <v>16.2</v>
      </c>
      <c r="U16">
        <v>39</v>
      </c>
      <c r="V16">
        <v>294.60000000000002</v>
      </c>
      <c r="X16" s="29">
        <f t="shared" si="1"/>
        <v>0.21333333333333315</v>
      </c>
      <c r="Y16" s="29">
        <f t="shared" si="2"/>
        <v>-2.2819885900582371E-4</v>
      </c>
      <c r="Z16" s="29">
        <f t="shared" si="3"/>
        <v>-6.0079253483302786E-4</v>
      </c>
      <c r="AA16" s="29">
        <f t="shared" si="4"/>
        <v>6.5517241379311475E-3</v>
      </c>
      <c r="AB16" s="29">
        <f t="shared" si="5"/>
        <v>1.7175572519083859E-2</v>
      </c>
      <c r="AC16" s="29">
        <f t="shared" si="6"/>
        <v>5.118110236219664E-4</v>
      </c>
      <c r="AD16" s="29">
        <f t="shared" si="7"/>
        <v>1.5159090909090907</v>
      </c>
      <c r="AE16" s="29">
        <f t="shared" si="8"/>
        <v>9.3378607809846415E-4</v>
      </c>
      <c r="AF16" s="29">
        <f t="shared" si="9"/>
        <v>3.4716862085283129E-2</v>
      </c>
    </row>
    <row r="17" spans="1:32">
      <c r="A17">
        <f>MA!A16</f>
        <v>1980</v>
      </c>
      <c r="B17" s="28">
        <f>MA!B69/MA!B16</f>
        <v>0.4921700223713647</v>
      </c>
      <c r="C17" s="28">
        <f>MA!C69/MA!C16</f>
        <v>96.041275797373359</v>
      </c>
      <c r="D17" s="28">
        <f>MA!D69/MA!D16</f>
        <v>132.32624113475177</v>
      </c>
      <c r="E17" s="28">
        <f>MA!E69/MA!E16</f>
        <v>2.1802002224694106</v>
      </c>
      <c r="F17" s="28">
        <f>MA!F69/MA!F16</f>
        <v>1.8282208588957054</v>
      </c>
      <c r="G17" s="28">
        <f>MA!G69/MA!G16</f>
        <v>136.25352112676057</v>
      </c>
      <c r="H17" s="28">
        <f>MA!H69/MA!H16</f>
        <v>16.771929824561401</v>
      </c>
      <c r="I17" s="28">
        <f>MA!I69/MA!I16</f>
        <v>249.4779771615008</v>
      </c>
      <c r="J17" s="28">
        <f>MA!J69/MA!J16</f>
        <v>39.481514878268712</v>
      </c>
      <c r="K17" s="28">
        <f>MA!K69/MA!K16</f>
        <v>289.0625</v>
      </c>
      <c r="M17">
        <v>1980</v>
      </c>
      <c r="N17">
        <v>0.5</v>
      </c>
      <c r="O17">
        <v>96</v>
      </c>
      <c r="P17">
        <v>132.30000000000001</v>
      </c>
      <c r="Q17">
        <v>2.2000000000000002</v>
      </c>
      <c r="R17">
        <v>1.8</v>
      </c>
      <c r="S17">
        <v>136.30000000000001</v>
      </c>
      <c r="T17">
        <v>42</v>
      </c>
      <c r="U17">
        <v>39.5</v>
      </c>
      <c r="V17">
        <v>306.10000000000002</v>
      </c>
      <c r="X17" s="29">
        <f t="shared" si="1"/>
        <v>1.5909090909090873E-2</v>
      </c>
      <c r="Y17" s="29">
        <f t="shared" si="2"/>
        <v>-4.2977143973432774E-4</v>
      </c>
      <c r="Z17" s="29">
        <f t="shared" si="3"/>
        <v>-1.9830635652251516E-4</v>
      </c>
      <c r="AA17" s="29">
        <f t="shared" si="4"/>
        <v>9.0816326530611668E-3</v>
      </c>
      <c r="AB17" s="29">
        <f t="shared" si="5"/>
        <v>-1.5436241610738199E-2</v>
      </c>
      <c r="AC17" s="29">
        <f t="shared" si="6"/>
        <v>3.4112052925361347E-4</v>
      </c>
      <c r="AD17" s="29">
        <f t="shared" si="7"/>
        <v>1.5041841004184104</v>
      </c>
      <c r="AE17" s="29">
        <f t="shared" si="8"/>
        <v>4.6819687107446661E-4</v>
      </c>
      <c r="AF17" s="29">
        <f t="shared" si="9"/>
        <v>5.8940540540540542E-2</v>
      </c>
    </row>
    <row r="18" spans="1:32">
      <c r="A18">
        <f>MA!A17</f>
        <v>1981</v>
      </c>
      <c r="B18" s="28">
        <f>MA!B70/MA!B17</f>
        <v>0.55555555555555547</v>
      </c>
      <c r="C18" s="28">
        <f>MA!C70/MA!C17</f>
        <v>98.245614035087726</v>
      </c>
      <c r="D18" s="28">
        <f>MA!D70/MA!D17</f>
        <v>108.89142857142856</v>
      </c>
      <c r="E18" s="28">
        <f>MA!E70/MA!E17</f>
        <v>2.2944162436548226</v>
      </c>
      <c r="F18" s="28">
        <f>MA!F70/MA!F17</f>
        <v>1.0246679316888048</v>
      </c>
      <c r="G18" s="28">
        <f>MA!G70/MA!G17</f>
        <v>112.33485193621868</v>
      </c>
      <c r="H18" s="28">
        <f>MA!H70/MA!H17</f>
        <v>15.299145299145302</v>
      </c>
      <c r="I18" s="28">
        <f>MA!I70/MA!I17</f>
        <v>226.343792633015</v>
      </c>
      <c r="J18" s="28">
        <f>MA!J70/MA!J17</f>
        <v>39.870033419977723</v>
      </c>
      <c r="K18" s="28">
        <f>MA!K70/MA!K17</f>
        <v>266.35477582846005</v>
      </c>
      <c r="M18">
        <v>1981</v>
      </c>
      <c r="N18">
        <v>0.6</v>
      </c>
      <c r="O18">
        <v>98.3</v>
      </c>
      <c r="P18">
        <v>108.9</v>
      </c>
      <c r="Q18">
        <v>2.2999999999999998</v>
      </c>
      <c r="R18">
        <v>1</v>
      </c>
      <c r="S18">
        <v>112.3</v>
      </c>
      <c r="T18">
        <v>38.4</v>
      </c>
      <c r="U18">
        <v>39.9</v>
      </c>
      <c r="V18">
        <v>277.7</v>
      </c>
      <c r="X18" s="29">
        <f t="shared" si="1"/>
        <v>8.0000000000000071E-2</v>
      </c>
      <c r="Y18" s="29">
        <f t="shared" si="2"/>
        <v>5.5357142857137553E-4</v>
      </c>
      <c r="Z18" s="29">
        <f t="shared" si="3"/>
        <v>7.871536523951228E-5</v>
      </c>
      <c r="AA18" s="29">
        <f t="shared" si="4"/>
        <v>2.433628318583958E-3</v>
      </c>
      <c r="AB18" s="29">
        <f t="shared" si="5"/>
        <v>-2.4074074074074248E-2</v>
      </c>
      <c r="AC18" s="29">
        <f t="shared" si="6"/>
        <v>-3.1025043090349147E-4</v>
      </c>
      <c r="AD18" s="29">
        <f t="shared" si="7"/>
        <v>1.5099441340782116</v>
      </c>
      <c r="AE18" s="29">
        <f t="shared" si="8"/>
        <v>7.5160659402051522E-4</v>
      </c>
      <c r="AF18" s="29">
        <f t="shared" si="9"/>
        <v>4.2594408665105332E-2</v>
      </c>
    </row>
    <row r="19" spans="1:32">
      <c r="A19">
        <f>MA!A18</f>
        <v>1982</v>
      </c>
      <c r="B19" s="28">
        <f>MA!B71/MA!B18</f>
        <v>0.64102564102564108</v>
      </c>
      <c r="C19" s="28">
        <f>MA!C71/MA!C18</f>
        <v>99.769647696476966</v>
      </c>
      <c r="D19" s="28">
        <f>MA!D71/MA!D18</f>
        <v>105.34198113207546</v>
      </c>
      <c r="E19" s="28">
        <f>MA!E71/MA!E18</f>
        <v>2.3048327137546472</v>
      </c>
      <c r="F19" s="28">
        <f>MA!F71/MA!F18</f>
        <v>2.8915662650602409</v>
      </c>
      <c r="G19" s="28">
        <f>MA!G71/MA!G18</f>
        <v>110.50058207217695</v>
      </c>
      <c r="H19" s="28">
        <f>MA!H71/MA!H18</f>
        <v>13.911764705882353</v>
      </c>
      <c r="I19" s="28">
        <f>MA!I71/MA!I18</f>
        <v>224.92227979274614</v>
      </c>
      <c r="J19" s="28">
        <f>MA!J71/MA!J18</f>
        <v>40.905287181437814</v>
      </c>
      <c r="K19" s="28">
        <f>MA!K71/MA!K18</f>
        <v>265.75614366729678</v>
      </c>
      <c r="M19">
        <v>1982</v>
      </c>
      <c r="N19">
        <v>0.6</v>
      </c>
      <c r="O19">
        <v>99.8</v>
      </c>
      <c r="P19">
        <v>105.4</v>
      </c>
      <c r="Q19">
        <v>2.2999999999999998</v>
      </c>
      <c r="R19">
        <v>2.9</v>
      </c>
      <c r="S19">
        <v>110.5</v>
      </c>
      <c r="T19">
        <v>34.799999999999997</v>
      </c>
      <c r="U19">
        <v>40.9</v>
      </c>
      <c r="V19">
        <v>277.60000000000002</v>
      </c>
      <c r="X19" s="29">
        <f t="shared" si="1"/>
        <v>-6.4000000000000168E-2</v>
      </c>
      <c r="Y19" s="29">
        <f t="shared" si="2"/>
        <v>3.0422382181183316E-4</v>
      </c>
      <c r="Z19" s="29">
        <f t="shared" si="3"/>
        <v>5.5076681965759988E-4</v>
      </c>
      <c r="AA19" s="29">
        <f t="shared" si="4"/>
        <v>-2.0967741935485895E-3</v>
      </c>
      <c r="AB19" s="29">
        <f t="shared" si="5"/>
        <v>2.9166666666666785E-3</v>
      </c>
      <c r="AC19" s="29">
        <f t="shared" si="6"/>
        <v>-5.2675937631807557E-6</v>
      </c>
      <c r="AD19" s="29">
        <f t="shared" si="7"/>
        <v>1.5014799154334035</v>
      </c>
      <c r="AE19" s="29">
        <f t="shared" si="8"/>
        <v>-1.2925423098397726E-4</v>
      </c>
      <c r="AF19" s="29">
        <f t="shared" si="9"/>
        <v>4.4566632286517249E-2</v>
      </c>
    </row>
    <row r="20" spans="1:32">
      <c r="A20">
        <f>MA!A19</f>
        <v>1983</v>
      </c>
      <c r="B20" s="28">
        <f>MA!B72/MA!B19</f>
        <v>0.53784860557768932</v>
      </c>
      <c r="C20" s="28">
        <f>MA!C72/MA!C19</f>
        <v>93.664215686274503</v>
      </c>
      <c r="D20" s="28">
        <f>MA!D72/MA!D19</f>
        <v>102.3002421307506</v>
      </c>
      <c r="E20" s="28">
        <f>MA!E72/MA!E19</f>
        <v>2.733624454148472</v>
      </c>
      <c r="F20" s="28">
        <f>MA!F72/MA!F19</f>
        <v>0.9293193717277487</v>
      </c>
      <c r="G20" s="28">
        <f>MA!G72/MA!G19</f>
        <v>105.92326139088729</v>
      </c>
      <c r="H20" s="28">
        <f>MA!H72/MA!H19</f>
        <v>17</v>
      </c>
      <c r="I20" s="28">
        <f>MA!I72/MA!I19</f>
        <v>217.12468193384223</v>
      </c>
      <c r="J20" s="28">
        <f>MA!J72/MA!J19</f>
        <v>42.429629629629623</v>
      </c>
      <c r="K20" s="28">
        <f>MA!K72/MA!K19</f>
        <v>259.76320582877958</v>
      </c>
      <c r="M20">
        <v>1983</v>
      </c>
      <c r="N20">
        <v>0.5</v>
      </c>
      <c r="O20">
        <v>93.7</v>
      </c>
      <c r="P20">
        <v>102.3</v>
      </c>
      <c r="Q20">
        <v>2.7</v>
      </c>
      <c r="R20">
        <v>0.9</v>
      </c>
      <c r="S20">
        <v>106</v>
      </c>
      <c r="T20">
        <v>42.6</v>
      </c>
      <c r="U20">
        <v>42.4</v>
      </c>
      <c r="V20">
        <v>280</v>
      </c>
      <c r="X20" s="29">
        <f t="shared" si="1"/>
        <v>-7.0370370370370527E-2</v>
      </c>
      <c r="Y20" s="29">
        <f t="shared" si="2"/>
        <v>3.8204893366500237E-4</v>
      </c>
      <c r="Z20" s="29">
        <f t="shared" si="3"/>
        <v>-2.3668639053120444E-6</v>
      </c>
      <c r="AA20" s="29">
        <f t="shared" si="4"/>
        <v>-1.2300319488817935E-2</v>
      </c>
      <c r="AB20" s="29">
        <f t="shared" si="5"/>
        <v>-3.1549295774647823E-2</v>
      </c>
      <c r="AC20" s="29">
        <f t="shared" si="6"/>
        <v>7.2447362463212706E-4</v>
      </c>
      <c r="AD20" s="29">
        <f t="shared" si="7"/>
        <v>1.5058823529411764</v>
      </c>
      <c r="AE20" s="29">
        <f t="shared" si="8"/>
        <v>-6.983240223462639E-4</v>
      </c>
      <c r="AF20" s="29">
        <f t="shared" si="9"/>
        <v>7.7904775261201875E-2</v>
      </c>
    </row>
    <row r="21" spans="1:32">
      <c r="A21">
        <f>MA!A20</f>
        <v>1984</v>
      </c>
      <c r="B21" s="28">
        <f>MA!B73/MA!B20</f>
        <v>1.0294117647058825</v>
      </c>
      <c r="C21" s="28">
        <f>MA!C73/MA!C20</f>
        <v>99.137254901960773</v>
      </c>
      <c r="D21" s="28">
        <f>MA!D73/MA!D20</f>
        <v>120.30769230769232</v>
      </c>
      <c r="E21" s="28">
        <f>MA!E73/MA!E20</f>
        <v>2.772887323943662</v>
      </c>
      <c r="F21" s="28">
        <f>MA!F73/MA!F20</f>
        <v>3.8778054862842897</v>
      </c>
      <c r="G21" s="28">
        <f>MA!G73/MA!G20</f>
        <v>126.96470588235294</v>
      </c>
      <c r="H21" s="28">
        <f>MA!H73/MA!H20</f>
        <v>11.402985074626866</v>
      </c>
      <c r="I21" s="28">
        <f>MA!I73/MA!I20</f>
        <v>238.68020304568529</v>
      </c>
      <c r="J21" s="28">
        <f>MA!J73/MA!J20</f>
        <v>43.332135154565059</v>
      </c>
      <c r="K21" s="28">
        <f>MA!K73/MA!K20</f>
        <v>281.85388127853884</v>
      </c>
      <c r="M21">
        <v>1984</v>
      </c>
      <c r="N21">
        <v>1</v>
      </c>
      <c r="O21">
        <v>99.2</v>
      </c>
      <c r="P21">
        <v>120.3</v>
      </c>
      <c r="Q21">
        <v>2.8</v>
      </c>
      <c r="R21">
        <v>3.9</v>
      </c>
      <c r="S21">
        <v>127</v>
      </c>
      <c r="T21">
        <v>28.5</v>
      </c>
      <c r="U21">
        <v>43.3</v>
      </c>
      <c r="V21">
        <v>296</v>
      </c>
      <c r="X21" s="29">
        <f t="shared" si="1"/>
        <v>-2.8571428571428692E-2</v>
      </c>
      <c r="Y21" s="29">
        <f t="shared" si="2"/>
        <v>6.3291139240528871E-4</v>
      </c>
      <c r="Z21" s="29">
        <f t="shared" si="3"/>
        <v>-6.3938618925951651E-5</v>
      </c>
      <c r="AA21" s="29">
        <f t="shared" si="4"/>
        <v>9.7777777777776631E-3</v>
      </c>
      <c r="AB21" s="29">
        <f t="shared" si="5"/>
        <v>5.7234726688102366E-3</v>
      </c>
      <c r="AC21" s="29">
        <f t="shared" si="6"/>
        <v>2.7798369162335135E-4</v>
      </c>
      <c r="AD21" s="29">
        <f t="shared" si="7"/>
        <v>1.4993455497382198</v>
      </c>
      <c r="AE21" s="29">
        <f t="shared" si="8"/>
        <v>-7.4160099543763014E-4</v>
      </c>
      <c r="AF21" s="29">
        <f t="shared" si="9"/>
        <v>5.0189547354437369E-2</v>
      </c>
    </row>
    <row r="22" spans="1:32">
      <c r="A22">
        <f>MA!A21</f>
        <v>1985</v>
      </c>
      <c r="B22" s="28">
        <f>MA!B74/MA!B21</f>
        <v>0.70615034168564927</v>
      </c>
      <c r="C22" s="28">
        <f>MA!C74/MA!C21</f>
        <v>100.09150326797386</v>
      </c>
      <c r="D22" s="28">
        <f>MA!D74/MA!D21</f>
        <v>116.88888888888889</v>
      </c>
      <c r="E22" s="28">
        <f>MA!E74/MA!E21</f>
        <v>3.2983377077865268</v>
      </c>
      <c r="F22" s="28">
        <f>MA!F74/MA!F21</f>
        <v>3.2772020725388602</v>
      </c>
      <c r="G22" s="28">
        <f>MA!G74/MA!G21</f>
        <v>123.43520782396089</v>
      </c>
      <c r="H22" s="28">
        <f>MA!H74/MA!H21</f>
        <v>11.770186335403725</v>
      </c>
      <c r="I22" s="28">
        <f>MA!I74/MA!I21</f>
        <v>235.89610389610391</v>
      </c>
      <c r="J22" s="28">
        <f>MA!J74/MA!J21</f>
        <v>44.032874617737008</v>
      </c>
      <c r="K22" s="28">
        <f>MA!K74/MA!K21</f>
        <v>280.03773584905662</v>
      </c>
      <c r="M22">
        <v>1985</v>
      </c>
      <c r="N22">
        <v>0.7</v>
      </c>
      <c r="O22">
        <v>100.1</v>
      </c>
      <c r="P22">
        <v>116.9</v>
      </c>
      <c r="Q22">
        <v>3.3</v>
      </c>
      <c r="R22">
        <v>3.3</v>
      </c>
      <c r="S22">
        <v>123.4</v>
      </c>
      <c r="T22">
        <v>29.4</v>
      </c>
      <c r="U22">
        <v>44</v>
      </c>
      <c r="V22">
        <v>296</v>
      </c>
      <c r="X22" s="29">
        <f t="shared" si="1"/>
        <v>-8.7096774193550219E-3</v>
      </c>
      <c r="Y22" s="29">
        <f t="shared" si="2"/>
        <v>8.4889643463315068E-5</v>
      </c>
      <c r="Z22" s="29">
        <f t="shared" si="3"/>
        <v>9.5057034220635828E-5</v>
      </c>
      <c r="AA22" s="29">
        <f t="shared" si="4"/>
        <v>5.0397877984065254E-4</v>
      </c>
      <c r="AB22" s="29">
        <f t="shared" si="5"/>
        <v>6.9565217391303058E-3</v>
      </c>
      <c r="AC22" s="29">
        <f t="shared" si="6"/>
        <v>-2.8523323759543917E-4</v>
      </c>
      <c r="AD22" s="29">
        <f t="shared" si="7"/>
        <v>1.4978364116094989</v>
      </c>
      <c r="AE22" s="29">
        <f t="shared" si="8"/>
        <v>-7.4659258616205371E-4</v>
      </c>
      <c r="AF22" s="29">
        <f t="shared" si="9"/>
        <v>5.7000404258186199E-2</v>
      </c>
    </row>
    <row r="23" spans="1:32">
      <c r="A23">
        <f>MA!A22</f>
        <v>1986</v>
      </c>
      <c r="B23" s="28">
        <f>MA!B75/MA!B22</f>
        <v>0.4295942720763723</v>
      </c>
      <c r="C23" s="28">
        <f>MA!C75/MA!C22</f>
        <v>104.89626556016597</v>
      </c>
      <c r="D23" s="28">
        <f>MA!D75/MA!D22</f>
        <v>120</v>
      </c>
      <c r="E23" s="28">
        <f>MA!E75/MA!E22</f>
        <v>3.6625971143174252</v>
      </c>
      <c r="F23" s="28">
        <f>MA!F75/MA!F22</f>
        <v>2.831858407079646</v>
      </c>
      <c r="G23" s="28">
        <f>MA!G75/MA!G22</f>
        <v>126.67197452229298</v>
      </c>
      <c r="H23" s="28">
        <f>MA!H75/MA!H22</f>
        <v>10.697674418604651</v>
      </c>
      <c r="I23" s="28">
        <f>MA!I75/MA!I22</f>
        <v>242.48085758039818</v>
      </c>
      <c r="J23" s="28">
        <f>MA!J75/MA!J22</f>
        <v>46.423297785069728</v>
      </c>
      <c r="K23" s="28">
        <f>MA!K75/MA!K22</f>
        <v>289.14802981895633</v>
      </c>
      <c r="M23">
        <v>1986</v>
      </c>
      <c r="N23">
        <v>0.4</v>
      </c>
      <c r="O23">
        <v>104.9</v>
      </c>
      <c r="P23">
        <v>120.1</v>
      </c>
      <c r="Q23">
        <v>3.7</v>
      </c>
      <c r="R23">
        <v>2.8</v>
      </c>
      <c r="S23">
        <v>126.6</v>
      </c>
      <c r="T23">
        <v>26.8</v>
      </c>
      <c r="U23">
        <v>46.4</v>
      </c>
      <c r="V23">
        <v>303.8</v>
      </c>
      <c r="X23" s="29">
        <f t="shared" si="1"/>
        <v>-6.8888888888888777E-2</v>
      </c>
      <c r="Y23" s="29">
        <f t="shared" si="2"/>
        <v>3.5601265822915451E-5</v>
      </c>
      <c r="Z23" s="29">
        <f t="shared" si="3"/>
        <v>8.3333333333324155E-4</v>
      </c>
      <c r="AA23" s="29">
        <f t="shared" si="4"/>
        <v>1.0212121212121339E-2</v>
      </c>
      <c r="AB23" s="29">
        <f t="shared" si="5"/>
        <v>-1.1250000000000093E-2</v>
      </c>
      <c r="AC23" s="29">
        <f t="shared" si="6"/>
        <v>-5.6819610307978774E-4</v>
      </c>
      <c r="AD23" s="29">
        <f t="shared" si="7"/>
        <v>1.5052173913043481</v>
      </c>
      <c r="AE23" s="29">
        <f t="shared" si="8"/>
        <v>-5.0185545149317168E-4</v>
      </c>
      <c r="AF23" s="29">
        <f t="shared" si="9"/>
        <v>5.0672903392140256E-2</v>
      </c>
    </row>
    <row r="24" spans="1:32">
      <c r="A24">
        <f>MA!A23</f>
        <v>1987</v>
      </c>
      <c r="B24" s="28">
        <f>MA!B76/MA!B23</f>
        <v>0.33766233766233766</v>
      </c>
      <c r="C24" s="28">
        <f>MA!C76/MA!C23</f>
        <v>107.93798449612403</v>
      </c>
      <c r="D24" s="28">
        <f>MA!D76/MA!D23</f>
        <v>123.6393442622951</v>
      </c>
      <c r="E24" s="28">
        <f>MA!E76/MA!E23</f>
        <v>4.3841911764705879</v>
      </c>
      <c r="F24" s="28">
        <f>MA!F76/MA!F23</f>
        <v>3</v>
      </c>
      <c r="G24" s="28">
        <f>MA!G76/MA!G23</f>
        <v>130.87859424920129</v>
      </c>
      <c r="H24" s="28">
        <f>MA!H76/MA!H23</f>
        <v>7.6422764227642279</v>
      </c>
      <c r="I24" s="28">
        <f>MA!I76/MA!I23</f>
        <v>246.86495176848877</v>
      </c>
      <c r="J24" s="28">
        <f>MA!J76/MA!J23</f>
        <v>49.388714733542322</v>
      </c>
      <c r="K24" s="28">
        <f>MA!K76/MA!K23</f>
        <v>296.17584745762713</v>
      </c>
      <c r="M24">
        <v>1987</v>
      </c>
      <c r="N24">
        <v>0.3</v>
      </c>
      <c r="O24">
        <v>108</v>
      </c>
      <c r="P24">
        <v>123.6</v>
      </c>
      <c r="Q24">
        <v>4.4000000000000004</v>
      </c>
      <c r="R24">
        <v>3</v>
      </c>
      <c r="S24">
        <v>131</v>
      </c>
      <c r="T24">
        <v>19.100000000000001</v>
      </c>
      <c r="U24">
        <v>49.4</v>
      </c>
      <c r="V24">
        <v>307.10000000000002</v>
      </c>
      <c r="X24" s="29">
        <f t="shared" si="1"/>
        <v>-0.11153846153846159</v>
      </c>
      <c r="Y24" s="29">
        <f t="shared" si="2"/>
        <v>5.7454754380925621E-4</v>
      </c>
      <c r="Z24" s="29">
        <f t="shared" si="3"/>
        <v>-3.1821797931597118E-4</v>
      </c>
      <c r="AA24" s="29">
        <f t="shared" si="4"/>
        <v>3.6058700209644634E-3</v>
      </c>
      <c r="AB24" s="29">
        <f t="shared" si="5"/>
        <v>0</v>
      </c>
      <c r="AC24" s="29">
        <f t="shared" si="6"/>
        <v>9.2762113999755869E-4</v>
      </c>
      <c r="AD24" s="29">
        <f t="shared" si="7"/>
        <v>1.4992553191489364</v>
      </c>
      <c r="AE24" s="29">
        <f t="shared" si="8"/>
        <v>2.2849888924136863E-4</v>
      </c>
      <c r="AF24" s="29">
        <f t="shared" si="9"/>
        <v>3.6884008727064765E-2</v>
      </c>
    </row>
    <row r="25" spans="1:32">
      <c r="A25">
        <f>MA!A24</f>
        <v>1988</v>
      </c>
      <c r="B25" s="28">
        <f>MA!B77/MA!B24</f>
        <v>0.35087719298245612</v>
      </c>
      <c r="C25" s="28">
        <f>MA!C77/MA!C24</f>
        <v>111.9108280254777</v>
      </c>
      <c r="D25" s="28">
        <f>MA!D77/MA!D24</f>
        <v>123.52090032154341</v>
      </c>
      <c r="E25" s="28">
        <f>MA!E77/MA!E24</f>
        <v>4.3105022831050235</v>
      </c>
      <c r="F25" s="28">
        <f>MA!F77/MA!F24</f>
        <v>1.7017208413001912</v>
      </c>
      <c r="G25" s="28">
        <f>MA!G77/MA!G24</f>
        <v>129.62264150943395</v>
      </c>
      <c r="H25" s="28">
        <f>MA!H77/MA!H24</f>
        <v>8.1124497991967868</v>
      </c>
      <c r="I25" s="28">
        <f>MA!I77/MA!I24</f>
        <v>249.82258064516131</v>
      </c>
      <c r="J25" s="28">
        <f>MA!J77/MA!J24</f>
        <v>52.934083601286176</v>
      </c>
      <c r="K25" s="28">
        <f>MA!K77/MA!K24</f>
        <v>302.9492600422833</v>
      </c>
      <c r="M25">
        <v>1988</v>
      </c>
      <c r="N25">
        <v>0.4</v>
      </c>
      <c r="O25">
        <v>111.9</v>
      </c>
      <c r="P25">
        <v>123.6</v>
      </c>
      <c r="Q25">
        <v>4.3</v>
      </c>
      <c r="R25">
        <v>1.7</v>
      </c>
      <c r="S25">
        <v>129.6</v>
      </c>
      <c r="T25">
        <v>20.3</v>
      </c>
      <c r="U25">
        <v>52.9</v>
      </c>
      <c r="V25">
        <v>314.7</v>
      </c>
      <c r="X25" s="29">
        <f t="shared" si="1"/>
        <v>0.14000000000000012</v>
      </c>
      <c r="Y25" s="29">
        <f t="shared" si="2"/>
        <v>-9.6755833807526948E-5</v>
      </c>
      <c r="Z25" s="29">
        <f t="shared" si="3"/>
        <v>6.4037485357282264E-4</v>
      </c>
      <c r="AA25" s="29">
        <f t="shared" si="4"/>
        <v>-2.4364406779663339E-3</v>
      </c>
      <c r="AB25" s="29">
        <f t="shared" si="5"/>
        <v>-1.0112359550561445E-3</v>
      </c>
      <c r="AC25" s="29">
        <f t="shared" si="6"/>
        <v>-1.7467248908287214E-4</v>
      </c>
      <c r="AD25" s="29">
        <f t="shared" si="7"/>
        <v>1.5023267326732674</v>
      </c>
      <c r="AE25" s="29">
        <f t="shared" si="8"/>
        <v>-6.4388762338651873E-4</v>
      </c>
      <c r="AF25" s="29">
        <f t="shared" si="9"/>
        <v>3.8787815345964649E-2</v>
      </c>
    </row>
    <row r="26" spans="1:32">
      <c r="A26">
        <f>MA!A25</f>
        <v>1989</v>
      </c>
      <c r="B26" s="28">
        <f>MA!B78/MA!B25</f>
        <v>0.30303030303030304</v>
      </c>
      <c r="C26" s="28">
        <f>MA!C78/MA!C25</f>
        <v>115.75976845151953</v>
      </c>
      <c r="D26" s="28">
        <f>MA!D78/MA!D25</f>
        <v>132.95292439372326</v>
      </c>
      <c r="E26" s="28">
        <f>MA!E78/MA!E25</f>
        <v>5.1157407407407405</v>
      </c>
      <c r="F26" s="28">
        <f>MA!F78/MA!F25</f>
        <v>1.5325670498084292</v>
      </c>
      <c r="G26" s="28">
        <f>MA!G78/MA!G25</f>
        <v>139.57004160887655</v>
      </c>
      <c r="H26" s="28">
        <f>MA!H78/MA!H25</f>
        <v>8.2181818181818187</v>
      </c>
      <c r="I26" s="28">
        <f>MA!I78/MA!I25</f>
        <v>263.68876080691643</v>
      </c>
      <c r="J26" s="28">
        <f>MA!J78/MA!J25</f>
        <v>53.820224719101127</v>
      </c>
      <c r="K26" s="28">
        <f>MA!K78/MA!K25</f>
        <v>317.81128404669261</v>
      </c>
      <c r="M26">
        <v>1989</v>
      </c>
      <c r="N26">
        <v>0.3</v>
      </c>
      <c r="O26">
        <v>115.7</v>
      </c>
      <c r="P26">
        <v>132.9</v>
      </c>
      <c r="Q26">
        <v>5.0999999999999996</v>
      </c>
      <c r="R26">
        <v>1.5</v>
      </c>
      <c r="S26">
        <v>139.6</v>
      </c>
      <c r="T26">
        <v>20.6</v>
      </c>
      <c r="U26">
        <v>53.8</v>
      </c>
      <c r="V26">
        <v>329.9</v>
      </c>
      <c r="X26" s="29">
        <f t="shared" si="1"/>
        <v>-1.0000000000000009E-2</v>
      </c>
      <c r="Y26" s="29">
        <f t="shared" si="2"/>
        <v>-5.1631453931733073E-4</v>
      </c>
      <c r="Z26" s="29">
        <f t="shared" si="3"/>
        <v>-3.9806866952796227E-4</v>
      </c>
      <c r="AA26" s="29">
        <f t="shared" si="4"/>
        <v>-3.0769230769230882E-3</v>
      </c>
      <c r="AB26" s="29">
        <f t="shared" si="5"/>
        <v>-2.1249999999999991E-2</v>
      </c>
      <c r="AC26" s="29">
        <f t="shared" si="6"/>
        <v>2.1464771936807736E-4</v>
      </c>
      <c r="AD26" s="29">
        <f t="shared" si="7"/>
        <v>1.5066371681415931</v>
      </c>
      <c r="AE26" s="29">
        <f t="shared" si="8"/>
        <v>-3.7578288100215129E-4</v>
      </c>
      <c r="AF26" s="29">
        <f t="shared" si="9"/>
        <v>3.8037403201615971E-2</v>
      </c>
    </row>
    <row r="27" spans="1:32">
      <c r="A27">
        <f>MA!A26</f>
        <v>1990</v>
      </c>
      <c r="B27" s="28">
        <f>MA!B79/MA!B26</f>
        <v>0.30878859857482188</v>
      </c>
      <c r="C27" s="28">
        <f>MA!C79/MA!C26</f>
        <v>110.55629139072849</v>
      </c>
      <c r="D27" s="28">
        <f>MA!D79/MA!D26</f>
        <v>119.59805115712544</v>
      </c>
      <c r="E27" s="28">
        <f>MA!E79/MA!E26</f>
        <v>4.38622754491018</v>
      </c>
      <c r="F27" s="28">
        <f>MA!F79/MA!F26</f>
        <v>0.92356687898089163</v>
      </c>
      <c r="G27" s="28">
        <f>MA!G79/MA!G26</f>
        <v>124.99402628434888</v>
      </c>
      <c r="H27" s="28">
        <f>MA!H79/MA!H26</f>
        <v>10.954063604240282</v>
      </c>
      <c r="I27" s="28">
        <f>MA!I79/MA!I26</f>
        <v>246.87741935483871</v>
      </c>
      <c r="J27" s="28">
        <f>MA!J79/MA!J26</f>
        <v>53.15789473684211</v>
      </c>
      <c r="K27" s="28">
        <f>MA!K79/MA!K26</f>
        <v>299.84210526315786</v>
      </c>
      <c r="M27">
        <v>1990</v>
      </c>
      <c r="N27">
        <v>0.3</v>
      </c>
      <c r="O27">
        <v>110.6</v>
      </c>
      <c r="P27">
        <v>119.6</v>
      </c>
      <c r="Q27">
        <v>4.4000000000000004</v>
      </c>
      <c r="R27">
        <v>0.9</v>
      </c>
      <c r="S27">
        <v>124.9</v>
      </c>
      <c r="T27">
        <v>18.100000000000001</v>
      </c>
      <c r="U27">
        <v>53.2</v>
      </c>
      <c r="V27">
        <v>307.10000000000002</v>
      </c>
      <c r="X27" s="29">
        <f t="shared" si="1"/>
        <v>-2.8461538461538538E-2</v>
      </c>
      <c r="Y27" s="29">
        <f t="shared" si="2"/>
        <v>3.9535162333748097E-4</v>
      </c>
      <c r="Z27" s="29">
        <f t="shared" si="3"/>
        <v>1.6294938384842084E-5</v>
      </c>
      <c r="AA27" s="29">
        <f t="shared" si="4"/>
        <v>3.1399317406144434E-3</v>
      </c>
      <c r="AB27" s="29">
        <f t="shared" si="5"/>
        <v>-2.5517241379310218E-2</v>
      </c>
      <c r="AC27" s="29">
        <f t="shared" si="6"/>
        <v>-7.5224622443137434E-4</v>
      </c>
      <c r="AD27" s="29">
        <f t="shared" si="7"/>
        <v>0.65235483870967759</v>
      </c>
      <c r="AE27" s="29">
        <f t="shared" si="8"/>
        <v>7.9207920792079278E-4</v>
      </c>
      <c r="AF27" s="29">
        <f t="shared" si="9"/>
        <v>2.4205722309987854E-2</v>
      </c>
    </row>
    <row r="28" spans="1:32">
      <c r="A28">
        <f>MA!A27</f>
        <v>1991</v>
      </c>
      <c r="B28" s="28">
        <f>MA!B80/MA!B27</f>
        <v>0.12285012285012284</v>
      </c>
      <c r="C28" s="28">
        <f>MA!C80/MA!C27</f>
        <v>107.1025641025641</v>
      </c>
      <c r="D28" s="28">
        <f>MA!D80/MA!D27</f>
        <v>112.16666666666667</v>
      </c>
      <c r="E28" s="28">
        <f>MA!E80/MA!E27</f>
        <v>3.9646978954514593</v>
      </c>
      <c r="F28" s="28">
        <f>MA!F80/MA!F27</f>
        <v>0.84990958408679929</v>
      </c>
      <c r="G28" s="28">
        <f>MA!G80/MA!G27</f>
        <v>116.95760598503742</v>
      </c>
      <c r="H28" s="28">
        <f>MA!H80/MA!H27</f>
        <v>11.476014760147603</v>
      </c>
      <c r="I28" s="28">
        <f>MA!I80/MA!I27</f>
        <v>235.6396866840731</v>
      </c>
      <c r="J28" s="28">
        <f>MA!J80/MA!J27</f>
        <v>52.484410895963244</v>
      </c>
      <c r="K28" s="28">
        <f>MA!K80/MA!K27</f>
        <v>288.24724809483484</v>
      </c>
      <c r="M28">
        <v>1991</v>
      </c>
      <c r="N28">
        <v>0.1</v>
      </c>
      <c r="O28">
        <v>107</v>
      </c>
      <c r="P28">
        <v>112.2</v>
      </c>
      <c r="Q28">
        <v>4</v>
      </c>
      <c r="R28">
        <v>0.9</v>
      </c>
      <c r="S28">
        <v>117</v>
      </c>
      <c r="T28">
        <v>19</v>
      </c>
      <c r="U28">
        <v>52.5</v>
      </c>
      <c r="V28">
        <v>295.7</v>
      </c>
      <c r="X28" s="29">
        <f t="shared" si="1"/>
        <v>-0.18599999999999983</v>
      </c>
      <c r="Y28" s="29">
        <f t="shared" si="2"/>
        <v>-9.5762508977736971E-4</v>
      </c>
      <c r="Z28" s="29">
        <f t="shared" si="3"/>
        <v>2.9717682020802272E-4</v>
      </c>
      <c r="AA28" s="29">
        <f t="shared" si="4"/>
        <v>8.9041095890411981E-3</v>
      </c>
      <c r="AB28" s="29">
        <f t="shared" si="5"/>
        <v>5.8936170212765981E-2</v>
      </c>
      <c r="AC28" s="29">
        <f t="shared" si="6"/>
        <v>3.6247334754779814E-4</v>
      </c>
      <c r="AD28" s="29">
        <f t="shared" si="7"/>
        <v>0.65562700964630216</v>
      </c>
      <c r="AE28" s="29">
        <f t="shared" si="8"/>
        <v>2.9702351175586728E-4</v>
      </c>
      <c r="AF28" s="29">
        <f t="shared" si="9"/>
        <v>2.5855413900476076E-2</v>
      </c>
    </row>
    <row r="29" spans="1:32">
      <c r="A29">
        <f>MA!A28</f>
        <v>1992</v>
      </c>
      <c r="B29" s="28">
        <f>MA!B81/MA!B28</f>
        <v>0.25380710659898476</v>
      </c>
      <c r="C29" s="28">
        <f>MA!C81/MA!C28</f>
        <v>124.42257217847769</v>
      </c>
      <c r="D29" s="28">
        <f>MA!D81/MA!D28</f>
        <v>127.32857142857142</v>
      </c>
      <c r="E29" s="28">
        <f>MA!E81/MA!E28</f>
        <v>3.9300244100895037</v>
      </c>
      <c r="F29" s="28">
        <f>MA!F81/MA!F28</f>
        <v>1.4644351464435146</v>
      </c>
      <c r="G29" s="28">
        <f>MA!G81/MA!G28</f>
        <v>132.77699859747545</v>
      </c>
      <c r="H29" s="28">
        <f>MA!H81/MA!H28</f>
        <v>12.016129032258064</v>
      </c>
      <c r="I29" s="28">
        <f>MA!I81/MA!I28</f>
        <v>269.32867132867131</v>
      </c>
      <c r="J29" s="28">
        <f>MA!J81/MA!J28</f>
        <v>53.098682095789137</v>
      </c>
      <c r="K29" s="28">
        <f>MA!K81/MA!K28</f>
        <v>322.59693417493236</v>
      </c>
      <c r="M29">
        <v>1992</v>
      </c>
      <c r="N29">
        <v>0.3</v>
      </c>
      <c r="O29">
        <v>124.4</v>
      </c>
      <c r="P29">
        <v>127.4</v>
      </c>
      <c r="Q29">
        <v>3.9</v>
      </c>
      <c r="R29">
        <v>1.5</v>
      </c>
      <c r="S29">
        <v>132.80000000000001</v>
      </c>
      <c r="T29">
        <v>19.899999999999999</v>
      </c>
      <c r="U29">
        <v>53.1</v>
      </c>
      <c r="V29">
        <v>330.6</v>
      </c>
      <c r="X29" s="29">
        <f t="shared" si="1"/>
        <v>0.18199999999999994</v>
      </c>
      <c r="Y29" s="29">
        <f t="shared" si="2"/>
        <v>-1.8141546250394214E-4</v>
      </c>
      <c r="Z29" s="29">
        <f t="shared" si="3"/>
        <v>5.6097834623591858E-4</v>
      </c>
      <c r="AA29" s="29">
        <f t="shared" si="4"/>
        <v>-7.6397515527950599E-3</v>
      </c>
      <c r="AB29" s="29">
        <f t="shared" si="5"/>
        <v>2.4285714285714244E-2</v>
      </c>
      <c r="AC29" s="29">
        <f t="shared" si="6"/>
        <v>1.7323333685448361E-4</v>
      </c>
      <c r="AD29" s="29">
        <f t="shared" si="7"/>
        <v>0.65610738255033541</v>
      </c>
      <c r="AE29" s="29">
        <f t="shared" si="8"/>
        <v>2.4819904352657574E-5</v>
      </c>
      <c r="AF29" s="29">
        <f t="shared" si="9"/>
        <v>2.4808251341681631E-2</v>
      </c>
    </row>
    <row r="30" spans="1:32">
      <c r="A30">
        <f>MA!A29</f>
        <v>1993</v>
      </c>
      <c r="B30" s="28">
        <f>MA!B82/MA!B29</f>
        <v>0.20202020202020204</v>
      </c>
      <c r="C30" s="28">
        <f>MA!C82/MA!C29</f>
        <v>126.2</v>
      </c>
      <c r="D30" s="28">
        <f>MA!D82/MA!D29</f>
        <v>127.54050073637703</v>
      </c>
      <c r="E30" s="28">
        <f>MA!E82/MA!E29</f>
        <v>4.3344155844155843</v>
      </c>
      <c r="F30" s="28">
        <f>MA!F82/MA!F29</f>
        <v>1.4084507042253522</v>
      </c>
      <c r="G30" s="28">
        <f>MA!G82/MA!G29</f>
        <v>133.30935251798562</v>
      </c>
      <c r="H30" s="28">
        <f>MA!H82/MA!H29</f>
        <v>12.438016528925621</v>
      </c>
      <c r="I30" s="28">
        <f>MA!I82/MA!I29</f>
        <v>272.06085753803592</v>
      </c>
      <c r="J30" s="28">
        <f>MA!J82/MA!J29</f>
        <v>53.863565891472867</v>
      </c>
      <c r="K30" s="28">
        <f>MA!K82/MA!K29</f>
        <v>326.0651408450704</v>
      </c>
      <c r="M30">
        <v>1993</v>
      </c>
      <c r="N30">
        <v>0.2</v>
      </c>
      <c r="O30">
        <v>126.1</v>
      </c>
      <c r="P30">
        <v>127.5</v>
      </c>
      <c r="Q30">
        <v>4.3</v>
      </c>
      <c r="R30">
        <v>1.4</v>
      </c>
      <c r="S30">
        <v>133.30000000000001</v>
      </c>
      <c r="T30">
        <v>20.6</v>
      </c>
      <c r="U30">
        <v>53.9</v>
      </c>
      <c r="V30">
        <v>334.2</v>
      </c>
      <c r="X30" s="29">
        <f t="shared" si="1"/>
        <v>-1.0000000000000009E-2</v>
      </c>
      <c r="Y30" s="29">
        <f t="shared" si="2"/>
        <v>-7.9239302694145142E-4</v>
      </c>
      <c r="Z30" s="29">
        <f t="shared" si="3"/>
        <v>-3.1755196304850131E-4</v>
      </c>
      <c r="AA30" s="29">
        <f t="shared" si="4"/>
        <v>-7.9400749063670562E-3</v>
      </c>
      <c r="AB30" s="29">
        <f t="shared" si="5"/>
        <v>-6.0000000000001164E-3</v>
      </c>
      <c r="AC30" s="29">
        <f t="shared" si="6"/>
        <v>-7.015650296815501E-5</v>
      </c>
      <c r="AD30" s="29">
        <f t="shared" si="7"/>
        <v>0.65621262458471752</v>
      </c>
      <c r="AE30" s="29">
        <f t="shared" si="8"/>
        <v>6.7641471417889676E-4</v>
      </c>
      <c r="AF30" s="29">
        <f t="shared" si="9"/>
        <v>2.494857050295618E-2</v>
      </c>
    </row>
    <row r="31" spans="1:32">
      <c r="A31">
        <f>MA!A30</f>
        <v>1994</v>
      </c>
      <c r="B31" s="28">
        <f>MA!B83/MA!B30</f>
        <v>7.3710073710073709E-2</v>
      </c>
      <c r="C31" s="28">
        <f>MA!C83/MA!C30</f>
        <v>122.54295532646047</v>
      </c>
      <c r="D31" s="28">
        <f>MA!D83/MA!D30</f>
        <v>127.99696509863429</v>
      </c>
      <c r="E31" s="28">
        <f>MA!E83/MA!E30</f>
        <v>4.4840386043058649</v>
      </c>
      <c r="F31" s="28">
        <f>MA!F83/MA!F30</f>
        <v>1.2475247524752475</v>
      </c>
      <c r="G31" s="28">
        <f>MA!G83/MA!G30</f>
        <v>133.64170337738622</v>
      </c>
      <c r="H31" s="28">
        <f>MA!H83/MA!H30</f>
        <v>11.829787234042554</v>
      </c>
      <c r="I31" s="28">
        <f>MA!I83/MA!I30</f>
        <v>268.10413885180236</v>
      </c>
      <c r="J31" s="28">
        <f>MA!J83/MA!J30</f>
        <v>54.758387196060319</v>
      </c>
      <c r="K31" s="28">
        <f>MA!K83/MA!K30</f>
        <v>322.86445012787721</v>
      </c>
      <c r="M31">
        <v>1994</v>
      </c>
      <c r="N31">
        <v>0.1</v>
      </c>
      <c r="O31">
        <v>122.5</v>
      </c>
      <c r="P31">
        <v>128</v>
      </c>
      <c r="Q31">
        <v>4.5</v>
      </c>
      <c r="R31">
        <v>1.2</v>
      </c>
      <c r="S31">
        <v>133.69999999999999</v>
      </c>
      <c r="T31">
        <v>19.5</v>
      </c>
      <c r="U31">
        <v>54.8</v>
      </c>
      <c r="V31">
        <v>330.7</v>
      </c>
      <c r="X31" s="29">
        <f t="shared" si="1"/>
        <v>0.35666666666666669</v>
      </c>
      <c r="Y31" s="29">
        <f t="shared" si="2"/>
        <v>-3.5053280987096258E-4</v>
      </c>
      <c r="Z31" s="29">
        <f t="shared" si="3"/>
        <v>2.371072910500871E-5</v>
      </c>
      <c r="AA31" s="29">
        <f t="shared" si="4"/>
        <v>3.5596026490065658E-3</v>
      </c>
      <c r="AB31" s="29">
        <f t="shared" si="5"/>
        <v>-3.8095238095238182E-2</v>
      </c>
      <c r="AC31" s="29">
        <f t="shared" si="6"/>
        <v>4.3621580046115938E-4</v>
      </c>
      <c r="AD31" s="29">
        <f t="shared" si="7"/>
        <v>0.64838129496402863</v>
      </c>
      <c r="AE31" s="29">
        <f t="shared" si="8"/>
        <v>7.5993479849367773E-4</v>
      </c>
      <c r="AF31" s="29">
        <f t="shared" si="9"/>
        <v>2.4268852978453825E-2</v>
      </c>
    </row>
    <row r="32" spans="1:32">
      <c r="A32">
        <f>MA!A31</f>
        <v>1995</v>
      </c>
      <c r="B32" s="28">
        <f>MA!B84/MA!B31</f>
        <v>7.4812967581047385E-2</v>
      </c>
      <c r="C32" s="28">
        <f>MA!C84/MA!C31</f>
        <v>108.46938775510205</v>
      </c>
      <c r="D32" s="28">
        <f>MA!D84/MA!D31</f>
        <v>116.68749999999999</v>
      </c>
      <c r="E32" s="28">
        <f>MA!E84/MA!E31</f>
        <v>4.6784922394678494</v>
      </c>
      <c r="F32" s="28">
        <f>MA!F84/MA!F31</f>
        <v>0.74786324786324787</v>
      </c>
      <c r="G32" s="28">
        <f>MA!G84/MA!G31</f>
        <v>122.14714714714714</v>
      </c>
      <c r="H32" s="28">
        <f>MA!H84/MA!H31</f>
        <v>11.82608695652174</v>
      </c>
      <c r="I32" s="28">
        <f>MA!I84/MA!I31</f>
        <v>242.61808367071524</v>
      </c>
      <c r="J32" s="28">
        <f>MA!J84/MA!J31</f>
        <v>54.568050924522581</v>
      </c>
      <c r="K32" s="28">
        <f>MA!K84/MA!K31</f>
        <v>297.1098265895954</v>
      </c>
      <c r="M32">
        <v>1995</v>
      </c>
      <c r="N32">
        <v>0.1</v>
      </c>
      <c r="O32">
        <v>108.5</v>
      </c>
      <c r="P32">
        <v>116.8</v>
      </c>
      <c r="Q32">
        <v>4.7</v>
      </c>
      <c r="R32">
        <v>0.7</v>
      </c>
      <c r="S32">
        <v>122.2</v>
      </c>
      <c r="T32">
        <v>19.5</v>
      </c>
      <c r="U32">
        <v>54.6</v>
      </c>
      <c r="V32">
        <v>305</v>
      </c>
      <c r="X32" s="29">
        <f t="shared" si="1"/>
        <v>0.33666666666666667</v>
      </c>
      <c r="Y32" s="29">
        <f t="shared" si="2"/>
        <v>2.822201317027595E-4</v>
      </c>
      <c r="Z32" s="29">
        <f t="shared" si="3"/>
        <v>9.6411355115177955E-4</v>
      </c>
      <c r="AA32" s="29">
        <f t="shared" si="4"/>
        <v>4.5971563981042074E-3</v>
      </c>
      <c r="AB32" s="29">
        <f t="shared" si="5"/>
        <v>-6.4000000000000057E-2</v>
      </c>
      <c r="AC32" s="29">
        <f t="shared" si="6"/>
        <v>4.3269821757840887E-4</v>
      </c>
      <c r="AD32" s="29">
        <f t="shared" si="7"/>
        <v>0.64889705882352922</v>
      </c>
      <c r="AE32" s="29">
        <f t="shared" si="8"/>
        <v>5.8549050105560774E-4</v>
      </c>
      <c r="AF32" s="29">
        <f t="shared" si="9"/>
        <v>2.6556420233462941E-2</v>
      </c>
    </row>
    <row r="33" spans="1:32">
      <c r="A33">
        <f>MA!A32</f>
        <v>1996</v>
      </c>
      <c r="B33" s="28">
        <f>MA!B85/MA!B32</f>
        <v>9.5465393794749401E-2</v>
      </c>
      <c r="C33" s="28">
        <f>MA!C85/MA!C32</f>
        <v>117.37572254335259</v>
      </c>
      <c r="D33" s="28">
        <f>MA!D85/MA!D32</f>
        <v>106.79729729729729</v>
      </c>
      <c r="E33" s="28">
        <f>MA!E85/MA!E32</f>
        <v>5.5517241379310347</v>
      </c>
      <c r="F33" s="28">
        <f>MA!F85/MA!F32</f>
        <v>0.84278768233387358</v>
      </c>
      <c r="G33" s="28">
        <f>MA!G85/MA!G32</f>
        <v>113.32470892626131</v>
      </c>
      <c r="H33" s="28">
        <f>MA!H85/MA!H32</f>
        <v>12.272727272727272</v>
      </c>
      <c r="I33" s="28">
        <f>MA!I85/MA!I32</f>
        <v>242.94191919191917</v>
      </c>
      <c r="J33" s="28">
        <f>MA!J85/MA!J32</f>
        <v>55.46254170457992</v>
      </c>
      <c r="K33" s="28">
        <f>MA!K85/MA!K32</f>
        <v>298.54415274463003</v>
      </c>
      <c r="M33">
        <v>1996</v>
      </c>
      <c r="N33">
        <v>0.1</v>
      </c>
      <c r="O33">
        <v>117.3</v>
      </c>
      <c r="P33">
        <v>106.9</v>
      </c>
      <c r="Q33">
        <v>5.5</v>
      </c>
      <c r="R33">
        <v>0.8</v>
      </c>
      <c r="S33">
        <v>113.3</v>
      </c>
      <c r="T33">
        <v>20.3</v>
      </c>
      <c r="U33">
        <v>55.5</v>
      </c>
      <c r="V33">
        <v>306.5</v>
      </c>
      <c r="X33" s="29">
        <f t="shared" si="1"/>
        <v>4.7500000000000098E-2</v>
      </c>
      <c r="Y33" s="29">
        <f t="shared" si="2"/>
        <v>-6.451295183689254E-4</v>
      </c>
      <c r="Z33" s="29">
        <f t="shared" si="3"/>
        <v>9.6166012906495624E-4</v>
      </c>
      <c r="AA33" s="29">
        <f t="shared" si="4"/>
        <v>-9.3167701863354768E-3</v>
      </c>
      <c r="AB33" s="29">
        <f t="shared" si="5"/>
        <v>-5.0769230769230678E-2</v>
      </c>
      <c r="AC33" s="29">
        <f t="shared" si="6"/>
        <v>-2.1803652968033216E-4</v>
      </c>
      <c r="AD33" s="29">
        <f t="shared" si="7"/>
        <v>0.65407407407407425</v>
      </c>
      <c r="AE33" s="29">
        <f t="shared" si="8"/>
        <v>6.7538007218637119E-4</v>
      </c>
      <c r="AF33" s="29">
        <f t="shared" si="9"/>
        <v>2.6648812854744852E-2</v>
      </c>
    </row>
    <row r="34" spans="1:32">
      <c r="A34">
        <f>MA!A33</f>
        <v>1997</v>
      </c>
      <c r="B34" s="28">
        <f>MA!B86/MA!B33</f>
        <v>7.2463768115942032E-2</v>
      </c>
      <c r="C34" s="28">
        <f>MA!C86/MA!C33</f>
        <v>114.49729729729729</v>
      </c>
      <c r="D34" s="28">
        <f>MA!D86/MA!D33</f>
        <v>106.75378266850069</v>
      </c>
      <c r="E34" s="28">
        <f>MA!E86/MA!E33</f>
        <v>5.2081956378056837</v>
      </c>
      <c r="F34" s="28">
        <f>MA!F86/MA!F33</f>
        <v>1.0664335664335665</v>
      </c>
      <c r="G34" s="28">
        <f>MA!G86/MA!G33</f>
        <v>113.00524934383202</v>
      </c>
      <c r="H34" s="28">
        <f>MA!H86/MA!H33</f>
        <v>8.8212927756654</v>
      </c>
      <c r="I34" s="28">
        <f>MA!I86/MA!I33</f>
        <v>236.44768856447686</v>
      </c>
      <c r="J34" s="28">
        <f>MA!J86/MA!J33</f>
        <v>55.537238740064765</v>
      </c>
      <c r="K34" s="28">
        <f>MA!K86/MA!K33</f>
        <v>291.9359756097561</v>
      </c>
      <c r="M34">
        <v>1997</v>
      </c>
      <c r="N34">
        <v>0.1</v>
      </c>
      <c r="O34">
        <v>114.5</v>
      </c>
      <c r="P34">
        <v>106.7</v>
      </c>
      <c r="Q34">
        <v>5.2</v>
      </c>
      <c r="R34">
        <v>1.1000000000000001</v>
      </c>
      <c r="S34">
        <v>113</v>
      </c>
      <c r="T34">
        <v>14.5</v>
      </c>
      <c r="U34">
        <v>55.5</v>
      </c>
      <c r="V34">
        <v>297.8</v>
      </c>
      <c r="X34" s="29">
        <f t="shared" si="1"/>
        <v>0.38000000000000012</v>
      </c>
      <c r="Y34" s="29">
        <f t="shared" si="2"/>
        <v>2.3604947597011261E-5</v>
      </c>
      <c r="Z34" s="29">
        <f t="shared" si="3"/>
        <v>-5.0380105656488983E-4</v>
      </c>
      <c r="AA34" s="29">
        <f t="shared" si="4"/>
        <v>-1.5736040609135582E-3</v>
      </c>
      <c r="AB34" s="29">
        <f t="shared" si="5"/>
        <v>3.1475409836065671E-2</v>
      </c>
      <c r="AC34" s="29">
        <f t="shared" si="6"/>
        <v>-4.6452212286607342E-5</v>
      </c>
      <c r="AD34" s="29">
        <f t="shared" si="7"/>
        <v>0.64374999999999982</v>
      </c>
      <c r="AE34" s="29">
        <f t="shared" si="8"/>
        <v>-6.7051839287612935E-4</v>
      </c>
      <c r="AF34" s="29">
        <f t="shared" si="9"/>
        <v>2.0086679546760022E-2</v>
      </c>
    </row>
    <row r="35" spans="1:32">
      <c r="A35">
        <f>MA!A34</f>
        <v>1998</v>
      </c>
      <c r="B35" s="28">
        <f>MA!B87/MA!B34</f>
        <v>7.3170731707317083E-2</v>
      </c>
      <c r="C35" s="28">
        <f>MA!C87/MA!C34</f>
        <v>103.59913793103449</v>
      </c>
      <c r="D35" s="28">
        <f>MA!D87/MA!D34</f>
        <v>98.790322580645153</v>
      </c>
      <c r="E35" s="28">
        <f>MA!E87/MA!E34</f>
        <v>4.7703180212014136</v>
      </c>
      <c r="F35" s="28">
        <f>MA!F87/MA!F34</f>
        <v>1.1111111111111112</v>
      </c>
      <c r="G35" s="28">
        <f>MA!G87/MA!G34</f>
        <v>104.74006116207951</v>
      </c>
      <c r="H35" s="28">
        <f>MA!H87/MA!H34</f>
        <v>7.8414096916299565</v>
      </c>
      <c r="I35" s="28">
        <f>MA!I87/MA!I34</f>
        <v>216.16883116883116</v>
      </c>
      <c r="J35" s="28">
        <f>MA!J87/MA!J34</f>
        <v>55.917578879587893</v>
      </c>
      <c r="K35" s="28">
        <f>MA!K87/MA!K34</f>
        <v>272.10400000000004</v>
      </c>
      <c r="M35">
        <v>1998</v>
      </c>
      <c r="N35">
        <v>0.1</v>
      </c>
      <c r="O35">
        <v>103.6</v>
      </c>
      <c r="P35">
        <v>98.8</v>
      </c>
      <c r="Q35">
        <v>4.8</v>
      </c>
      <c r="R35">
        <v>1.1000000000000001</v>
      </c>
      <c r="S35">
        <v>104.7</v>
      </c>
      <c r="T35">
        <v>12.9</v>
      </c>
      <c r="U35">
        <v>55.9</v>
      </c>
      <c r="V35">
        <v>277.39999999999998</v>
      </c>
      <c r="X35" s="29">
        <f t="shared" si="1"/>
        <v>0.36666666666666647</v>
      </c>
      <c r="Y35" s="29">
        <f t="shared" si="2"/>
        <v>8.3211982524478145E-6</v>
      </c>
      <c r="Z35" s="29">
        <f t="shared" si="3"/>
        <v>9.7959183673612671E-5</v>
      </c>
      <c r="AA35" s="29">
        <f t="shared" si="4"/>
        <v>6.2222222222221291E-3</v>
      </c>
      <c r="AB35" s="29">
        <f t="shared" si="5"/>
        <v>-1.0000000000000009E-2</v>
      </c>
      <c r="AC35" s="29">
        <f t="shared" si="6"/>
        <v>-3.8248175182475919E-4</v>
      </c>
      <c r="AD35" s="29">
        <f t="shared" si="7"/>
        <v>0.64511235955056168</v>
      </c>
      <c r="AE35" s="29">
        <f t="shared" si="8"/>
        <v>-3.1437125748501327E-4</v>
      </c>
      <c r="AF35" s="29">
        <f t="shared" si="9"/>
        <v>1.9463146444006485E-2</v>
      </c>
    </row>
    <row r="36" spans="1:32">
      <c r="A36">
        <f>MA!A35</f>
        <v>1999</v>
      </c>
      <c r="B36" s="28">
        <f>MA!B88/MA!B35</f>
        <v>0.12315270935960593</v>
      </c>
      <c r="C36" s="28">
        <f>MA!C88/MA!C35</f>
        <v>112.13302752293576</v>
      </c>
      <c r="D36" s="28">
        <f>MA!D88/MA!D35</f>
        <v>103.65930599369086</v>
      </c>
      <c r="E36" s="28">
        <f>MA!E88/MA!E35</f>
        <v>4.912770411723657</v>
      </c>
      <c r="F36" s="28">
        <f>MA!F88/MA!F35</f>
        <v>1.0180995475113122</v>
      </c>
      <c r="G36" s="28">
        <f>MA!G88/MA!G35</f>
        <v>109.5808383233533</v>
      </c>
      <c r="H36" s="28">
        <f>MA!H88/MA!H35</f>
        <v>8.0257510729613735</v>
      </c>
      <c r="I36" s="28">
        <f>MA!I88/MA!I35</f>
        <v>229.92021276595747</v>
      </c>
      <c r="J36" s="28">
        <f>MA!J88/MA!J35</f>
        <v>59.343929658437602</v>
      </c>
      <c r="K36" s="28">
        <f>MA!K88/MA!K35</f>
        <v>289.12033195020746</v>
      </c>
      <c r="M36">
        <v>1999</v>
      </c>
      <c r="N36">
        <v>0.1</v>
      </c>
      <c r="O36">
        <v>112.1</v>
      </c>
      <c r="P36">
        <v>103.7</v>
      </c>
      <c r="Q36">
        <v>4.9000000000000004</v>
      </c>
      <c r="R36">
        <v>1</v>
      </c>
      <c r="S36">
        <v>109.6</v>
      </c>
      <c r="T36">
        <v>13.3</v>
      </c>
      <c r="U36">
        <v>59.3</v>
      </c>
      <c r="V36">
        <v>294.60000000000002</v>
      </c>
      <c r="X36" s="29">
        <f t="shared" si="1"/>
        <v>-0.18800000000000006</v>
      </c>
      <c r="Y36" s="29">
        <f t="shared" si="2"/>
        <v>-2.9453876048257666E-4</v>
      </c>
      <c r="Z36" s="29">
        <f t="shared" si="3"/>
        <v>3.9257455873387137E-4</v>
      </c>
      <c r="AA36" s="29">
        <f t="shared" si="4"/>
        <v>-2.5994318181817855E-3</v>
      </c>
      <c r="AB36" s="29">
        <f t="shared" si="5"/>
        <v>-1.777777777777767E-2</v>
      </c>
      <c r="AC36" s="29">
        <f t="shared" si="6"/>
        <v>1.7486338797789713E-4</v>
      </c>
      <c r="AD36" s="29">
        <f t="shared" si="7"/>
        <v>0.65716577540106957</v>
      </c>
      <c r="AE36" s="29">
        <f t="shared" si="8"/>
        <v>-7.4025529974930393E-4</v>
      </c>
      <c r="AF36" s="29">
        <f t="shared" si="9"/>
        <v>1.895289761474217E-2</v>
      </c>
    </row>
    <row r="37" spans="1:32">
      <c r="A37">
        <f>MA!A36</f>
        <v>2000</v>
      </c>
      <c r="B37" s="28">
        <f>MA!B89/MA!B36</f>
        <v>4.8543689320388349E-2</v>
      </c>
      <c r="C37" s="28">
        <f>MA!C89/MA!C36</f>
        <v>119.12539515279241</v>
      </c>
      <c r="D37" s="28">
        <f>MA!D89/MA!D36</f>
        <v>118.93264248704664</v>
      </c>
      <c r="E37" s="28">
        <f>MA!E89/MA!E36</f>
        <v>6.077861708309122</v>
      </c>
      <c r="F37" s="28">
        <f>MA!F89/MA!F36</f>
        <v>1.0831721470019342</v>
      </c>
      <c r="G37" s="28">
        <f>MA!G89/MA!G36</f>
        <v>126.09780439121757</v>
      </c>
      <c r="H37" s="28">
        <f>MA!H89/MA!H36</f>
        <v>8.6571428571428566</v>
      </c>
      <c r="I37" s="28">
        <f>MA!I89/MA!I36</f>
        <v>253.87434554973819</v>
      </c>
      <c r="J37" s="28">
        <f>MA!J89/MA!J36</f>
        <v>59.928733398121153</v>
      </c>
      <c r="K37" s="28">
        <f>MA!K89/MA!K36</f>
        <v>313.83259911894271</v>
      </c>
      <c r="M37">
        <v>2000</v>
      </c>
      <c r="N37">
        <v>0.1</v>
      </c>
      <c r="O37">
        <v>119.1</v>
      </c>
      <c r="P37">
        <v>119</v>
      </c>
      <c r="Q37">
        <v>6.1</v>
      </c>
      <c r="R37">
        <v>1.1000000000000001</v>
      </c>
      <c r="S37">
        <v>126.1</v>
      </c>
      <c r="T37">
        <v>14.3</v>
      </c>
      <c r="U37">
        <v>59.9</v>
      </c>
      <c r="V37">
        <v>319.7</v>
      </c>
      <c r="X37" s="29">
        <f t="shared" si="1"/>
        <v>1.06</v>
      </c>
      <c r="Y37" s="29">
        <f t="shared" si="2"/>
        <v>-2.1318000884562593E-4</v>
      </c>
      <c r="Z37" s="29">
        <f t="shared" si="3"/>
        <v>5.6635009148719995E-4</v>
      </c>
      <c r="AA37" s="29">
        <f t="shared" si="4"/>
        <v>3.6424474187382039E-3</v>
      </c>
      <c r="AB37" s="29">
        <f t="shared" si="5"/>
        <v>1.553571428571443E-2</v>
      </c>
      <c r="AC37" s="29">
        <f t="shared" si="6"/>
        <v>1.7411950929968611E-5</v>
      </c>
      <c r="AD37" s="29">
        <f t="shared" si="7"/>
        <v>0.6518151815181521</v>
      </c>
      <c r="AE37" s="29">
        <f t="shared" si="8"/>
        <v>-4.7945945945948587E-4</v>
      </c>
      <c r="AF37" s="29">
        <f t="shared" si="9"/>
        <v>1.8695957327344193E-2</v>
      </c>
    </row>
    <row r="38" spans="1:32">
      <c r="A38">
        <f>MA!A37</f>
        <v>2001</v>
      </c>
      <c r="B38" s="28">
        <f>MA!B90/MA!B37</f>
        <v>4.938271604938272E-2</v>
      </c>
      <c r="C38" s="28">
        <f>MA!C90/MA!C37</f>
        <v>111.51143790849673</v>
      </c>
      <c r="D38" s="28">
        <f>MA!D90/MA!D37</f>
        <v>129.77297297297298</v>
      </c>
      <c r="E38" s="28">
        <f>MA!E90/MA!E37</f>
        <v>5.5116404981050353</v>
      </c>
      <c r="F38" s="28">
        <f>MA!F90/MA!F37</f>
        <v>1.1188118811881189</v>
      </c>
      <c r="G38" s="28">
        <f>MA!G90/MA!G37</f>
        <v>136.39667705088266</v>
      </c>
      <c r="H38" s="28">
        <f>MA!H90/MA!H37</f>
        <v>6.976047904191617</v>
      </c>
      <c r="I38" s="28">
        <f>MA!I90/MA!I37</f>
        <v>254.89622641509436</v>
      </c>
      <c r="J38" s="28">
        <f>MA!J90/MA!J37</f>
        <v>61.357045143638857</v>
      </c>
      <c r="K38" s="28">
        <f>MA!K90/MA!K37</f>
        <v>316.150895140665</v>
      </c>
      <c r="M38">
        <v>2001</v>
      </c>
      <c r="N38">
        <v>0.1</v>
      </c>
      <c r="O38">
        <v>111.5</v>
      </c>
      <c r="P38">
        <v>129.69999999999999</v>
      </c>
      <c r="Q38">
        <v>5.5</v>
      </c>
      <c r="R38">
        <v>1.1000000000000001</v>
      </c>
      <c r="S38">
        <v>136.4</v>
      </c>
      <c r="T38">
        <v>11.5</v>
      </c>
      <c r="U38">
        <v>61.4</v>
      </c>
      <c r="V38">
        <v>320.89999999999998</v>
      </c>
      <c r="X38" s="29">
        <f t="shared" si="1"/>
        <v>1.0249999999999999</v>
      </c>
      <c r="Y38" s="29">
        <f t="shared" si="2"/>
        <v>-1.0257161696825001E-4</v>
      </c>
      <c r="Z38" s="29">
        <f t="shared" si="3"/>
        <v>-5.6231256247929462E-4</v>
      </c>
      <c r="AA38" s="29">
        <f t="shared" si="4"/>
        <v>-2.1119842829077085E-3</v>
      </c>
      <c r="AB38" s="29">
        <f t="shared" si="5"/>
        <v>-1.6814159292035447E-2</v>
      </c>
      <c r="AC38" s="29">
        <f t="shared" si="6"/>
        <v>2.4362390559584668E-5</v>
      </c>
      <c r="AD38" s="29">
        <f t="shared" si="7"/>
        <v>0.64849785407725324</v>
      </c>
      <c r="AE38" s="29">
        <f t="shared" si="8"/>
        <v>7.0008026397916368E-4</v>
      </c>
      <c r="AF38" s="29">
        <f t="shared" si="9"/>
        <v>1.5021639768636241E-2</v>
      </c>
    </row>
    <row r="39" spans="1:32">
      <c r="A39">
        <f>MA!A38</f>
        <v>2002</v>
      </c>
      <c r="B39" s="28">
        <f>MA!B91/MA!B38</f>
        <v>0.2608695652173913</v>
      </c>
      <c r="C39" s="28">
        <f>MA!C91/MA!C38</f>
        <v>113.11019567456229</v>
      </c>
      <c r="D39" s="28">
        <f>MA!D91/MA!D38</f>
        <v>128.35838150289015</v>
      </c>
      <c r="E39" s="28">
        <f>MA!E91/MA!E38</f>
        <v>4.4614479105356093</v>
      </c>
      <c r="F39" s="28">
        <f>MA!F91/MA!F38</f>
        <v>0.72463768115942029</v>
      </c>
      <c r="G39" s="28">
        <f>MA!G91/MA!G38</f>
        <v>133.60582306830906</v>
      </c>
      <c r="H39" s="28">
        <f>MA!H91/MA!H38</f>
        <v>7.0957095709570961</v>
      </c>
      <c r="I39" s="28">
        <f>MA!I91/MA!I38</f>
        <v>254.00658616904502</v>
      </c>
      <c r="J39" s="28">
        <f>MA!J91/MA!J38</f>
        <v>63.790196690602556</v>
      </c>
      <c r="K39" s="28">
        <f>MA!K91/MA!K38</f>
        <v>317.81181619256012</v>
      </c>
      <c r="M39">
        <v>2002</v>
      </c>
      <c r="N39">
        <v>0.3</v>
      </c>
      <c r="O39">
        <v>113.1</v>
      </c>
      <c r="P39">
        <v>128.4</v>
      </c>
      <c r="Q39">
        <v>4.5</v>
      </c>
      <c r="R39">
        <v>0.7</v>
      </c>
      <c r="S39">
        <v>133.6</v>
      </c>
      <c r="T39">
        <v>11.7</v>
      </c>
      <c r="U39">
        <v>63.8</v>
      </c>
      <c r="V39">
        <v>322.5</v>
      </c>
      <c r="X39" s="29">
        <f t="shared" si="1"/>
        <v>0.14999999999999991</v>
      </c>
      <c r="Y39" s="29">
        <f t="shared" si="2"/>
        <v>-9.0139306200387459E-5</v>
      </c>
      <c r="Z39" s="29">
        <f t="shared" si="3"/>
        <v>3.2423669278602851E-4</v>
      </c>
      <c r="AA39" s="29">
        <f t="shared" si="4"/>
        <v>8.6411609498679987E-3</v>
      </c>
      <c r="AB39" s="29">
        <f t="shared" si="5"/>
        <v>-3.400000000000003E-2</v>
      </c>
      <c r="AC39" s="29">
        <f t="shared" si="6"/>
        <v>-4.3583940994018633E-5</v>
      </c>
      <c r="AD39" s="29">
        <f t="shared" si="7"/>
        <v>0.64888372093023228</v>
      </c>
      <c r="AE39" s="29">
        <f t="shared" si="8"/>
        <v>1.536805011745912E-4</v>
      </c>
      <c r="AF39" s="29">
        <f t="shared" si="9"/>
        <v>1.4751445882677183E-2</v>
      </c>
    </row>
    <row r="40" spans="1:32">
      <c r="A40">
        <f>MA!A39</f>
        <v>2003</v>
      </c>
      <c r="B40" s="28">
        <f>MA!B92/MA!B39</f>
        <v>0.16091954022988506</v>
      </c>
      <c r="C40" s="28">
        <f>MA!C92/MA!C39</f>
        <v>129.39244663382595</v>
      </c>
      <c r="D40" s="28">
        <f>MA!D92/MA!D39</f>
        <v>121.17142857142856</v>
      </c>
      <c r="E40" s="28">
        <f>MA!E92/MA!E39</f>
        <v>6.315240083507307</v>
      </c>
      <c r="F40" s="28">
        <f>MA!F92/MA!F39</f>
        <v>1.3793103448275863</v>
      </c>
      <c r="G40" s="28">
        <f>MA!G92/MA!G39</f>
        <v>128.76373626373626</v>
      </c>
      <c r="H40" s="28">
        <f>MA!H92/MA!H39</f>
        <v>7.4450549450549453</v>
      </c>
      <c r="I40" s="28">
        <f>MA!I92/MA!I39</f>
        <v>265.89222614840992</v>
      </c>
      <c r="J40" s="28">
        <f>MA!J92/MA!J39</f>
        <v>66.840247131509273</v>
      </c>
      <c r="K40" s="28">
        <f>MA!K92/MA!K39</f>
        <v>332.60705289672546</v>
      </c>
      <c r="M40">
        <v>2003</v>
      </c>
      <c r="N40">
        <v>0.2</v>
      </c>
      <c r="O40">
        <v>129.4</v>
      </c>
      <c r="P40">
        <v>121.1</v>
      </c>
      <c r="Q40">
        <v>6.3</v>
      </c>
      <c r="R40">
        <v>1.4</v>
      </c>
      <c r="S40">
        <v>128.80000000000001</v>
      </c>
      <c r="T40">
        <v>12.3</v>
      </c>
      <c r="U40">
        <v>66.8</v>
      </c>
      <c r="V40">
        <v>337.6</v>
      </c>
      <c r="X40" s="29">
        <f t="shared" si="1"/>
        <v>0.24285714285714288</v>
      </c>
      <c r="Y40" s="29">
        <f t="shared" si="2"/>
        <v>5.8375634517826569E-5</v>
      </c>
      <c r="Z40" s="29">
        <f t="shared" si="3"/>
        <v>-5.8948361235555691E-4</v>
      </c>
      <c r="AA40" s="29">
        <f t="shared" si="4"/>
        <v>-2.4132231404959681E-3</v>
      </c>
      <c r="AB40" s="29">
        <f t="shared" si="5"/>
        <v>1.4999999999999902E-2</v>
      </c>
      <c r="AC40" s="29">
        <f t="shared" si="6"/>
        <v>2.8163004053771701E-4</v>
      </c>
      <c r="AD40" s="29">
        <f t="shared" si="7"/>
        <v>0.65210332103321034</v>
      </c>
      <c r="AE40" s="29">
        <f t="shared" si="8"/>
        <v>-6.0213917866114297E-4</v>
      </c>
      <c r="AF40" s="29">
        <f t="shared" si="9"/>
        <v>1.5011549093112198E-2</v>
      </c>
    </row>
    <row r="41" spans="1:32">
      <c r="A41">
        <f>MA!A40</f>
        <v>2004</v>
      </c>
      <c r="B41" s="28">
        <f>MA!B93/MA!B40</f>
        <v>7.8895463510848127E-2</v>
      </c>
      <c r="C41" s="28">
        <f>MA!C93/MA!C40</f>
        <v>116.00285510349751</v>
      </c>
      <c r="D41" s="28">
        <f>MA!D93/MA!D40</f>
        <v>112.47038917089679</v>
      </c>
      <c r="E41" s="28">
        <f>MA!E93/MA!E40</f>
        <v>5.3440911248220218</v>
      </c>
      <c r="F41" s="28">
        <f>MA!F93/MA!F40</f>
        <v>1.5813117699910153</v>
      </c>
      <c r="G41" s="28">
        <f>MA!G93/MA!G40</f>
        <v>119.45171849427169</v>
      </c>
      <c r="H41" s="28">
        <f>MA!H93/MA!H40</f>
        <v>7.6328502415458948</v>
      </c>
      <c r="I41" s="28">
        <f>MA!I93/MA!I40</f>
        <v>243.1201248049922</v>
      </c>
      <c r="J41" s="28">
        <f>MA!J93/MA!J40</f>
        <v>67.442670537010159</v>
      </c>
      <c r="K41" s="28">
        <f>MA!K93/MA!K40</f>
        <v>310.51369863013696</v>
      </c>
      <c r="M41">
        <v>2004</v>
      </c>
      <c r="N41">
        <v>0.1</v>
      </c>
      <c r="O41">
        <v>116</v>
      </c>
      <c r="P41">
        <v>112.5</v>
      </c>
      <c r="Q41">
        <v>5.3</v>
      </c>
      <c r="R41">
        <v>1.6</v>
      </c>
      <c r="S41">
        <v>119.4</v>
      </c>
      <c r="T41">
        <v>12.6</v>
      </c>
      <c r="U41">
        <v>67.5</v>
      </c>
      <c r="V41">
        <v>315.7</v>
      </c>
      <c r="X41" s="29">
        <f t="shared" si="1"/>
        <v>0.26750000000000007</v>
      </c>
      <c r="Y41" s="29">
        <f t="shared" si="2"/>
        <v>-2.4612355402520159E-5</v>
      </c>
      <c r="Z41" s="29">
        <f t="shared" si="3"/>
        <v>2.6327666616521306E-4</v>
      </c>
      <c r="AA41" s="29">
        <f t="shared" si="4"/>
        <v>-8.2504440497336295E-3</v>
      </c>
      <c r="AB41" s="29">
        <f t="shared" si="5"/>
        <v>1.181818181818195E-2</v>
      </c>
      <c r="AC41" s="29">
        <f t="shared" si="6"/>
        <v>-4.3296567787898255E-4</v>
      </c>
      <c r="AD41" s="29">
        <f t="shared" si="7"/>
        <v>0.65075949367088581</v>
      </c>
      <c r="AE41" s="29">
        <f t="shared" si="8"/>
        <v>8.5004734440907725E-4</v>
      </c>
      <c r="AF41" s="29">
        <f t="shared" si="9"/>
        <v>1.6702327120326599E-2</v>
      </c>
    </row>
    <row r="42" spans="1:32">
      <c r="A42">
        <f>MA!A41</f>
        <v>2005</v>
      </c>
      <c r="B42" s="28">
        <f>MA!B94/MA!B41</f>
        <v>9.2449922958397532E-2</v>
      </c>
      <c r="C42" s="28">
        <f>MA!C94/MA!C41</f>
        <v>120.3353057199211</v>
      </c>
      <c r="D42" s="28">
        <f>MA!D94/MA!D41</f>
        <v>107.23145780051149</v>
      </c>
      <c r="E42" s="28">
        <f>MA!E94/MA!E41</f>
        <v>6.5204918032786887</v>
      </c>
      <c r="F42" s="28">
        <f>MA!F94/MA!F41</f>
        <v>1.6933333333333331</v>
      </c>
      <c r="G42" s="28">
        <f>MA!G94/MA!G41</f>
        <v>115.41227526348419</v>
      </c>
      <c r="H42" s="28">
        <f>MA!H94/MA!H41</f>
        <v>2.1715328467153285</v>
      </c>
      <c r="I42" s="28">
        <f>MA!I94/MA!I41</f>
        <v>238.06555269922879</v>
      </c>
      <c r="J42" s="28">
        <f>MA!J94/MA!J41</f>
        <v>70.076161462300078</v>
      </c>
      <c r="K42" s="28">
        <f>MA!K94/MA!K41</f>
        <v>308.13632030505244</v>
      </c>
      <c r="M42">
        <v>2005</v>
      </c>
      <c r="N42">
        <v>0.1</v>
      </c>
      <c r="O42">
        <v>120.4</v>
      </c>
      <c r="P42">
        <v>107.2</v>
      </c>
      <c r="Q42">
        <v>6.5</v>
      </c>
      <c r="R42">
        <v>1.7</v>
      </c>
      <c r="S42">
        <v>115.4</v>
      </c>
      <c r="T42">
        <v>3.6</v>
      </c>
      <c r="U42">
        <v>70.099999999999994</v>
      </c>
      <c r="V42">
        <v>309.7</v>
      </c>
      <c r="X42" s="29">
        <f t="shared" si="1"/>
        <v>8.1666666666666776E-2</v>
      </c>
      <c r="Y42" s="29">
        <f t="shared" si="2"/>
        <v>5.3761678413377645E-4</v>
      </c>
      <c r="Z42" s="29">
        <f t="shared" si="3"/>
        <v>-2.9336354421305444E-4</v>
      </c>
      <c r="AA42" s="29">
        <f t="shared" si="4"/>
        <v>-3.142677561282281E-3</v>
      </c>
      <c r="AB42" s="29">
        <f t="shared" si="5"/>
        <v>3.937007874015741E-3</v>
      </c>
      <c r="AC42" s="29">
        <f t="shared" si="6"/>
        <v>-1.0636012032649855E-4</v>
      </c>
      <c r="AD42" s="29">
        <f t="shared" si="7"/>
        <v>0.65781512605042014</v>
      </c>
      <c r="AE42" s="29">
        <f t="shared" si="8"/>
        <v>3.4018041517214215E-4</v>
      </c>
      <c r="AF42" s="29">
        <f t="shared" si="9"/>
        <v>5.074636100669716E-3</v>
      </c>
    </row>
    <row r="43" spans="1:32">
      <c r="A43">
        <f>MA!A42</f>
        <v>2006</v>
      </c>
      <c r="B43" s="28">
        <f>MA!B95/MA!B42</f>
        <v>3.1397174254317116E-2</v>
      </c>
      <c r="C43" s="28">
        <f>MA!C95/MA!C42</f>
        <v>104.89422527158376</v>
      </c>
      <c r="D43" s="28">
        <f>MA!D95/MA!D42</f>
        <v>90.770949720670401</v>
      </c>
      <c r="E43" s="28">
        <f>MA!E95/MA!E42</f>
        <v>6.6666666666666661</v>
      </c>
      <c r="F43" s="28">
        <f>MA!F95/MA!F42</f>
        <v>1.3516545148625914</v>
      </c>
      <c r="G43" s="28">
        <f>MA!G95/MA!G42</f>
        <v>98.807339449541288</v>
      </c>
      <c r="H43" s="28">
        <f>MA!H95/MA!H42</f>
        <v>1.9175911251980984</v>
      </c>
      <c r="I43" s="28">
        <f>MA!I95/MA!I42</f>
        <v>205.69351230425059</v>
      </c>
      <c r="J43" s="28">
        <f>MA!J95/MA!J42</f>
        <v>66.953751284686547</v>
      </c>
      <c r="K43" s="28">
        <f>MA!K95/MA!K42</f>
        <v>272.61006289308176</v>
      </c>
      <c r="M43">
        <v>2006</v>
      </c>
      <c r="N43">
        <v>0.1</v>
      </c>
      <c r="O43">
        <v>104.9</v>
      </c>
      <c r="P43">
        <v>90.8</v>
      </c>
      <c r="Q43">
        <v>6.7</v>
      </c>
      <c r="R43">
        <v>1.4</v>
      </c>
      <c r="S43">
        <v>98.8</v>
      </c>
      <c r="T43">
        <v>3.2</v>
      </c>
      <c r="U43">
        <v>67</v>
      </c>
      <c r="V43">
        <v>274.10000000000002</v>
      </c>
      <c r="X43" s="29">
        <f t="shared" si="1"/>
        <v>2.1849999999999996</v>
      </c>
      <c r="Y43" s="29">
        <f t="shared" si="2"/>
        <v>5.5052872560912292E-5</v>
      </c>
      <c r="Z43" s="29">
        <f t="shared" si="3"/>
        <v>3.200393894631226E-4</v>
      </c>
      <c r="AA43" s="29">
        <f t="shared" si="4"/>
        <v>5.0000000000001155E-3</v>
      </c>
      <c r="AB43" s="29">
        <f t="shared" si="5"/>
        <v>3.5767634854771524E-2</v>
      </c>
      <c r="AC43" s="29">
        <f t="shared" si="6"/>
        <v>-7.428040854229323E-5</v>
      </c>
      <c r="AD43" s="29">
        <f t="shared" si="7"/>
        <v>0.66876033057851236</v>
      </c>
      <c r="AE43" s="29">
        <f t="shared" si="8"/>
        <v>6.9075614772962091E-4</v>
      </c>
      <c r="AF43" s="29">
        <f t="shared" si="9"/>
        <v>5.4654516091823258E-3</v>
      </c>
    </row>
    <row r="44" spans="1:32">
      <c r="A44">
        <f>MA!A43</f>
        <v>2007</v>
      </c>
      <c r="B44" s="28">
        <f>MA!B96/MA!B43</f>
        <v>5.2724077328646743E-2</v>
      </c>
      <c r="C44" s="28">
        <f>MA!C96/MA!C43</f>
        <v>116.98744769874477</v>
      </c>
      <c r="D44" s="28">
        <f>MA!D96/MA!D43</f>
        <v>91.863543788187371</v>
      </c>
      <c r="E44" s="28">
        <f>MA!E96/MA!E43</f>
        <v>6.8898043254376926</v>
      </c>
      <c r="F44" s="28">
        <f>MA!F96/MA!F43</f>
        <v>0.91722595078299773</v>
      </c>
      <c r="G44" s="28">
        <f>MA!G96/MA!G43</f>
        <v>99.675196850393704</v>
      </c>
      <c r="H44" s="28">
        <f>MA!H96/MA!H43</f>
        <v>2.1233859397417505</v>
      </c>
      <c r="I44" s="28">
        <f>MA!I96/MA!I43</f>
        <v>218.81773399014779</v>
      </c>
      <c r="J44" s="28">
        <f>MA!J96/MA!J43</f>
        <v>68.713474879125499</v>
      </c>
      <c r="K44" s="28">
        <f>MA!K96/MA!K43</f>
        <v>287.55441234665614</v>
      </c>
      <c r="M44">
        <v>2007</v>
      </c>
      <c r="N44">
        <v>0.1</v>
      </c>
      <c r="O44">
        <v>117</v>
      </c>
      <c r="P44">
        <v>91.9</v>
      </c>
      <c r="Q44">
        <v>6.9</v>
      </c>
      <c r="R44">
        <v>0.9</v>
      </c>
      <c r="S44">
        <v>99.7</v>
      </c>
      <c r="T44">
        <v>3.5</v>
      </c>
      <c r="U44">
        <v>68.7</v>
      </c>
      <c r="V44">
        <v>289.2</v>
      </c>
      <c r="X44" s="29">
        <f t="shared" si="1"/>
        <v>0.89666666666666694</v>
      </c>
      <c r="Y44" s="29">
        <f t="shared" si="2"/>
        <v>1.0729613733895249E-4</v>
      </c>
      <c r="Z44" s="29">
        <f t="shared" si="3"/>
        <v>3.9685179026727191E-4</v>
      </c>
      <c r="AA44" s="29">
        <f t="shared" si="4"/>
        <v>1.4798206278028303E-3</v>
      </c>
      <c r="AB44" s="29">
        <f t="shared" si="5"/>
        <v>-1.8780487804877954E-2</v>
      </c>
      <c r="AC44" s="29">
        <f t="shared" si="6"/>
        <v>2.4883973536082848E-4</v>
      </c>
      <c r="AD44" s="29">
        <f t="shared" si="7"/>
        <v>0.64831081081081066</v>
      </c>
      <c r="AE44" s="29">
        <f t="shared" si="8"/>
        <v>-1.9610242604084505E-4</v>
      </c>
      <c r="AF44" s="29">
        <f t="shared" si="9"/>
        <v>5.7227000619279877E-3</v>
      </c>
    </row>
    <row r="45" spans="1:32">
      <c r="A45">
        <f>MA!A44</f>
        <v>2008</v>
      </c>
      <c r="B45" s="28">
        <v>0</v>
      </c>
      <c r="C45" s="28">
        <f>MA!C97/MA!C44</f>
        <v>134.54009433962264</v>
      </c>
      <c r="D45" s="28">
        <f>MA!D97/MA!D44</f>
        <v>91.291512915129147</v>
      </c>
      <c r="E45" s="28">
        <f>MA!E97/MA!E44</f>
        <v>7.3751824817518248</v>
      </c>
      <c r="F45" s="28">
        <f>MA!F97/MA!F44</f>
        <v>0.35714285714285715</v>
      </c>
      <c r="G45" s="28">
        <f>MA!G97/MA!G44</f>
        <v>99.005568814638025</v>
      </c>
      <c r="H45" s="28">
        <f>MA!H97/MA!H44</f>
        <v>2.3748544819557624</v>
      </c>
      <c r="I45" s="28">
        <f>MA!I97/MA!I44</f>
        <v>235.90349581486953</v>
      </c>
      <c r="J45" s="28">
        <f>MA!J97/MA!J44</f>
        <v>67.004080046629099</v>
      </c>
      <c r="K45" s="28">
        <f>MA!K97/MA!K44</f>
        <v>302.9375</v>
      </c>
      <c r="M45">
        <v>2008</v>
      </c>
      <c r="N45">
        <v>0</v>
      </c>
      <c r="O45">
        <v>134.5</v>
      </c>
      <c r="P45">
        <v>91.3</v>
      </c>
      <c r="Q45">
        <v>7.4</v>
      </c>
      <c r="R45">
        <v>0.4</v>
      </c>
      <c r="S45">
        <v>99</v>
      </c>
      <c r="T45">
        <v>3.9</v>
      </c>
      <c r="U45">
        <v>67</v>
      </c>
      <c r="V45">
        <v>304.8</v>
      </c>
      <c r="X45" s="29" t="e">
        <f t="shared" si="1"/>
        <v>#DIV/0!</v>
      </c>
      <c r="Y45" s="29">
        <f t="shared" si="2"/>
        <v>-2.9801034271192961E-4</v>
      </c>
      <c r="Z45" s="29">
        <f t="shared" si="3"/>
        <v>9.2966855295140149E-5</v>
      </c>
      <c r="AA45" s="29">
        <f t="shared" si="4"/>
        <v>3.3650039588282166E-3</v>
      </c>
      <c r="AB45" s="29">
        <f t="shared" si="5"/>
        <v>0.12000000000000011</v>
      </c>
      <c r="AC45" s="29">
        <f t="shared" si="6"/>
        <v>-5.6247488951388647E-5</v>
      </c>
      <c r="AD45" s="29">
        <f t="shared" si="7"/>
        <v>0.64220588235294129</v>
      </c>
      <c r="AE45" s="29">
        <f t="shared" si="8"/>
        <v>-6.0892510221122187E-5</v>
      </c>
      <c r="AF45" s="29">
        <f t="shared" si="9"/>
        <v>6.148132865690048E-3</v>
      </c>
    </row>
    <row r="46" spans="1:32">
      <c r="A46">
        <f>MA!A45</f>
        <v>2009</v>
      </c>
      <c r="B46" s="28">
        <v>0</v>
      </c>
      <c r="C46" s="28">
        <f>MA!C98/MA!C45</f>
        <v>136.93962526023594</v>
      </c>
      <c r="D46" s="28">
        <f>MA!D98/MA!D45</f>
        <v>82.470978441127698</v>
      </c>
      <c r="E46" s="28">
        <f>MA!E98/MA!E45</f>
        <v>6.8947368421052637</v>
      </c>
      <c r="F46" s="28">
        <f>MA!F98/MA!F45</f>
        <v>0.56102783725910055</v>
      </c>
      <c r="G46" s="28">
        <f>MA!G98/MA!G45</f>
        <v>89.910854745673831</v>
      </c>
      <c r="H46" s="28">
        <f>MA!H98/MA!H45</f>
        <v>6.1860465116279064</v>
      </c>
      <c r="I46" s="28">
        <f>MA!I98/MA!I45</f>
        <v>233.13946216385241</v>
      </c>
      <c r="J46" s="28">
        <f>MA!J98/MA!J45</f>
        <v>66.441568944601698</v>
      </c>
      <c r="K46" s="28">
        <f>MA!K98/MA!K45</f>
        <v>299.48761742100766</v>
      </c>
      <c r="M46">
        <v>2009</v>
      </c>
      <c r="N46">
        <v>0</v>
      </c>
      <c r="O46">
        <v>137</v>
      </c>
      <c r="P46">
        <v>82.5</v>
      </c>
      <c r="Q46">
        <v>6.9</v>
      </c>
      <c r="R46">
        <v>0.6</v>
      </c>
      <c r="S46">
        <v>89.9</v>
      </c>
      <c r="T46">
        <v>10.199999999999999</v>
      </c>
      <c r="U46">
        <v>66.400000000000006</v>
      </c>
      <c r="V46">
        <v>303.89999999999998</v>
      </c>
      <c r="X46" s="29" t="e">
        <f t="shared" si="1"/>
        <v>#DIV/0!</v>
      </c>
      <c r="Y46" s="29">
        <f t="shared" si="2"/>
        <v>4.4088582577406221E-4</v>
      </c>
      <c r="Z46" s="29">
        <f t="shared" si="3"/>
        <v>3.5190026141163067E-4</v>
      </c>
      <c r="AA46" s="29">
        <f t="shared" si="4"/>
        <v>7.6335877862598878E-4</v>
      </c>
      <c r="AB46" s="29">
        <f t="shared" si="5"/>
        <v>6.946564885496187E-2</v>
      </c>
      <c r="AC46" s="29">
        <f t="shared" si="6"/>
        <v>-1.2072786655770162E-4</v>
      </c>
      <c r="AD46" s="29">
        <f t="shared" si="7"/>
        <v>0.64887218045112793</v>
      </c>
      <c r="AE46" s="29">
        <f t="shared" si="8"/>
        <v>-6.2564664353959021E-4</v>
      </c>
      <c r="AF46" s="29">
        <f t="shared" si="9"/>
        <v>1.4733105218135201E-2</v>
      </c>
    </row>
    <row r="47" spans="1:32">
      <c r="A47">
        <f>MA!A46</f>
        <v>2010</v>
      </c>
      <c r="B47" s="28">
        <v>0</v>
      </c>
      <c r="C47" s="28">
        <f>MA!C99/MA!C46</f>
        <v>129.80085348506401</v>
      </c>
      <c r="D47" s="28">
        <f>MA!D99/MA!D46</f>
        <v>84.287011807447783</v>
      </c>
      <c r="E47" s="28">
        <f>MA!E99/MA!E46</f>
        <v>6.4714409973905473</v>
      </c>
      <c r="F47" s="28">
        <f>MA!F99/MA!F46</f>
        <v>0.56723522411741378</v>
      </c>
      <c r="G47" s="28">
        <f>MA!G99/MA!G46</f>
        <v>91.299607501090279</v>
      </c>
      <c r="H47" s="28">
        <f>MA!H99/MA!H46</f>
        <v>6.6360052562417868</v>
      </c>
      <c r="I47" s="28">
        <f>MA!I99/MA!I46</f>
        <v>227.71084337349399</v>
      </c>
      <c r="J47" s="28">
        <f>MA!J99/MA!J46</f>
        <v>73.053542202478368</v>
      </c>
      <c r="K47" s="28">
        <f>MA!K99/MA!K46</f>
        <v>300.82697201017811</v>
      </c>
      <c r="M47">
        <v>2010</v>
      </c>
      <c r="N47">
        <v>0</v>
      </c>
      <c r="O47">
        <v>129.80000000000001</v>
      </c>
      <c r="P47">
        <v>84.3</v>
      </c>
      <c r="Q47">
        <v>6.5</v>
      </c>
      <c r="R47">
        <v>0.6</v>
      </c>
      <c r="S47">
        <v>91.3</v>
      </c>
      <c r="T47">
        <v>10.9</v>
      </c>
      <c r="U47">
        <v>73</v>
      </c>
      <c r="V47">
        <v>305.5</v>
      </c>
      <c r="X47" s="29" t="e">
        <f t="shared" si="1"/>
        <v>#DIV/0!</v>
      </c>
      <c r="Y47" s="29">
        <f t="shared" si="2"/>
        <v>-6.5753424656200821E-6</v>
      </c>
      <c r="Z47" s="29">
        <f t="shared" si="3"/>
        <v>1.5409482758599324E-4</v>
      </c>
      <c r="AA47" s="29">
        <f t="shared" si="4"/>
        <v>4.4130824372761168E-3</v>
      </c>
      <c r="AB47" s="29">
        <f t="shared" si="5"/>
        <v>5.7762237762237545E-2</v>
      </c>
      <c r="AC47" s="29">
        <f t="shared" si="6"/>
        <v>4.2990207784754375E-6</v>
      </c>
      <c r="AD47" s="29">
        <f t="shared" si="7"/>
        <v>0.64255445544554468</v>
      </c>
      <c r="AE47" s="29">
        <f t="shared" si="8"/>
        <v>-7.329172667626116E-4</v>
      </c>
      <c r="AF47" s="29">
        <f t="shared" si="9"/>
        <v>1.5533939522097695E-2</v>
      </c>
    </row>
    <row r="48" spans="1:32">
      <c r="A48">
        <f>MA!A47</f>
        <v>2011</v>
      </c>
      <c r="B48" s="28">
        <v>0</v>
      </c>
      <c r="C48" s="28">
        <f>MA!C100/MA!C47</f>
        <v>132.973174366617</v>
      </c>
      <c r="D48" s="28">
        <f>MA!D100/MA!D47</f>
        <v>81.985843491938667</v>
      </c>
      <c r="E48" s="28">
        <f>MA!E100/MA!E47</f>
        <v>7.6399394856278375</v>
      </c>
      <c r="F48" s="28">
        <f>MA!F100/MA!F47</f>
        <v>0.34960193838698511</v>
      </c>
      <c r="G48" s="28">
        <f>MA!G100/MA!G47</f>
        <v>89.981238273921207</v>
      </c>
      <c r="H48" s="28">
        <f>MA!H100/MA!H47</f>
        <v>6.4371584699453548</v>
      </c>
      <c r="I48" s="28">
        <f>MA!I100/MA!I47</f>
        <v>229.38345051379127</v>
      </c>
      <c r="J48" s="28">
        <f>MA!J100/MA!J47</f>
        <v>69.844186046511638</v>
      </c>
      <c r="K48" s="28">
        <f>MA!K100/MA!K47</f>
        <v>299.23998347790172</v>
      </c>
      <c r="M48">
        <v>2011</v>
      </c>
      <c r="N48">
        <v>0</v>
      </c>
      <c r="O48">
        <v>132.9</v>
      </c>
      <c r="P48">
        <v>82</v>
      </c>
      <c r="Q48">
        <v>7.6</v>
      </c>
      <c r="R48">
        <v>0.3</v>
      </c>
      <c r="S48">
        <v>90</v>
      </c>
      <c r="T48">
        <v>10.6</v>
      </c>
      <c r="U48">
        <v>69.900000000000006</v>
      </c>
      <c r="V48">
        <v>303.8</v>
      </c>
      <c r="X48" s="29" t="e">
        <f t="shared" si="1"/>
        <v>#DIV/0!</v>
      </c>
      <c r="Y48" s="29">
        <f t="shared" si="2"/>
        <v>-5.5029420005603402E-4</v>
      </c>
      <c r="Z48" s="29">
        <f t="shared" si="3"/>
        <v>1.726701520454732E-4</v>
      </c>
      <c r="AA48" s="29">
        <f t="shared" si="4"/>
        <v>-5.2277227722773434E-3</v>
      </c>
      <c r="AB48" s="29">
        <f t="shared" si="5"/>
        <v>-0.1418811881188119</v>
      </c>
      <c r="AC48" s="29">
        <f t="shared" si="6"/>
        <v>2.085070892410279E-4</v>
      </c>
      <c r="AD48" s="29">
        <f t="shared" si="7"/>
        <v>0.64668930390492374</v>
      </c>
      <c r="AE48" s="29">
        <f t="shared" si="8"/>
        <v>7.991209669362398E-4</v>
      </c>
      <c r="AF48" s="29">
        <f t="shared" si="9"/>
        <v>1.5238660519559355E-2</v>
      </c>
    </row>
    <row r="49" spans="1:32">
      <c r="A49">
        <f>MA!A48</f>
        <v>2012</v>
      </c>
      <c r="B49" s="28">
        <v>0</v>
      </c>
      <c r="C49" s="28">
        <f>MA!C101/MA!C48</f>
        <v>119.18686473807664</v>
      </c>
      <c r="D49" s="28">
        <f>MA!D101/MA!D48</f>
        <v>68.764278296988579</v>
      </c>
      <c r="E49" s="28">
        <f>MA!E101/MA!E48</f>
        <v>5.9772492244053774</v>
      </c>
      <c r="F49" s="28">
        <f>MA!F101/MA!F48</f>
        <v>0.16544702513522114</v>
      </c>
      <c r="G49" s="28">
        <f>MA!G101/MA!G48</f>
        <v>74.898921832884099</v>
      </c>
      <c r="H49" s="28">
        <f>MA!H101/MA!H48</f>
        <v>5.3778213935230621</v>
      </c>
      <c r="I49" s="28">
        <f>MA!I101/MA!I48</f>
        <v>199.48583420776495</v>
      </c>
      <c r="J49" s="28">
        <f>MA!J101/MA!J48</f>
        <v>69.304506977808288</v>
      </c>
      <c r="K49" s="28">
        <f>MA!K101/MA!K48</f>
        <v>268.84691066509248</v>
      </c>
      <c r="M49">
        <v>2012</v>
      </c>
      <c r="N49">
        <v>0</v>
      </c>
      <c r="O49">
        <v>119.2</v>
      </c>
      <c r="P49">
        <v>68.8</v>
      </c>
      <c r="Q49">
        <v>6</v>
      </c>
      <c r="R49">
        <v>0.2</v>
      </c>
      <c r="S49">
        <v>74.900000000000006</v>
      </c>
      <c r="T49">
        <v>8.9</v>
      </c>
      <c r="U49">
        <v>69.3</v>
      </c>
      <c r="V49">
        <v>272.89999999999998</v>
      </c>
      <c r="X49" s="29" t="e">
        <f t="shared" si="1"/>
        <v>#DIV/0!</v>
      </c>
      <c r="Y49" s="29">
        <f t="shared" si="2"/>
        <v>1.1020729467325907E-4</v>
      </c>
      <c r="Z49" s="29">
        <f t="shared" si="3"/>
        <v>5.1948051948036422E-4</v>
      </c>
      <c r="AA49" s="29">
        <f t="shared" si="4"/>
        <v>3.8062283737023694E-3</v>
      </c>
      <c r="AB49" s="29">
        <f t="shared" si="5"/>
        <v>0.2088461538461539</v>
      </c>
      <c r="AC49" s="29">
        <f t="shared" si="6"/>
        <v>1.4394961763475322E-5</v>
      </c>
      <c r="AD49" s="29">
        <f t="shared" si="7"/>
        <v>0.65494525547445259</v>
      </c>
      <c r="AE49" s="29">
        <f t="shared" si="8"/>
        <v>-6.5031525435021997E-5</v>
      </c>
      <c r="AF49" s="29">
        <f t="shared" si="9"/>
        <v>1.5075826331352182E-2</v>
      </c>
    </row>
    <row r="50" spans="1:32">
      <c r="A50">
        <f>MA!A49</f>
        <v>2013</v>
      </c>
      <c r="B50" s="28">
        <v>0</v>
      </c>
      <c r="C50" s="28">
        <f>MA!C102/MA!C49</f>
        <v>120.71209800918835</v>
      </c>
      <c r="D50" s="28">
        <f>MA!D102/MA!D49</f>
        <v>74.080908445706172</v>
      </c>
      <c r="E50" s="28">
        <f>MA!E102/MA!E49</f>
        <v>7.1609498680738781</v>
      </c>
      <c r="F50" s="28">
        <f>MA!F102/MA!F49</f>
        <v>0.16889738687061823</v>
      </c>
      <c r="G50" s="28">
        <f>MA!G102/MA!G49</f>
        <v>81.415289256198349</v>
      </c>
      <c r="H50" s="28">
        <f>MA!H102/MA!H49</f>
        <v>7.0140280561122239</v>
      </c>
      <c r="I50" s="28">
        <f>MA!I102/MA!I49</f>
        <v>209.11366006256517</v>
      </c>
      <c r="J50" s="28">
        <f>MA!J102/MA!J49</f>
        <v>70.719672484378364</v>
      </c>
      <c r="K50" s="28">
        <f>MA!K102/MA!K49</f>
        <v>279.85034535686879</v>
      </c>
      <c r="M50">
        <v>2013</v>
      </c>
      <c r="N50">
        <v>0</v>
      </c>
      <c r="O50">
        <v>120.7</v>
      </c>
      <c r="P50">
        <v>74.099999999999994</v>
      </c>
      <c r="Q50">
        <v>7.2</v>
      </c>
      <c r="R50">
        <v>0.2</v>
      </c>
      <c r="S50">
        <v>81.400000000000006</v>
      </c>
      <c r="T50">
        <v>11.6</v>
      </c>
      <c r="U50">
        <v>70.7</v>
      </c>
      <c r="V50">
        <v>285.3</v>
      </c>
      <c r="X50" s="29" t="e">
        <f t="shared" si="1"/>
        <v>#DIV/0!</v>
      </c>
      <c r="Y50" s="29">
        <f t="shared" si="2"/>
        <v>-1.0022201078330184E-4</v>
      </c>
      <c r="Z50" s="29">
        <f t="shared" si="3"/>
        <v>2.57712205403271E-4</v>
      </c>
      <c r="AA50" s="29">
        <f t="shared" si="4"/>
        <v>5.4532056005895946E-3</v>
      </c>
      <c r="AB50" s="29">
        <f t="shared" si="5"/>
        <v>0.18415094339622651</v>
      </c>
      <c r="AC50" s="29">
        <f t="shared" si="6"/>
        <v>-1.8779342722996528E-4</v>
      </c>
      <c r="AD50" s="29">
        <f t="shared" si="7"/>
        <v>0.65382857142857143</v>
      </c>
      <c r="AE50" s="29">
        <f t="shared" si="8"/>
        <v>-2.7817555833142826E-4</v>
      </c>
      <c r="AF50" s="29">
        <f t="shared" si="9"/>
        <v>1.9473460488968586E-2</v>
      </c>
    </row>
    <row r="51" spans="1:32">
      <c r="A51">
        <f>MA!A50</f>
        <v>2014</v>
      </c>
      <c r="B51" s="28">
        <v>0</v>
      </c>
      <c r="C51" s="28">
        <f>MA!C103/MA!C50</f>
        <v>129.95056497175142</v>
      </c>
      <c r="D51" s="28">
        <f>MA!D103/MA!D50</f>
        <v>84.040771751001088</v>
      </c>
      <c r="E51" s="28">
        <f>MA!E103/MA!E50</f>
        <v>8.1297060966723329</v>
      </c>
      <c r="F51" s="28">
        <f>MA!F103/MA!F50</f>
        <v>0.29587661315706643</v>
      </c>
      <c r="G51" s="28">
        <f>MA!G103/MA!G50</f>
        <v>92.460787730916692</v>
      </c>
      <c r="H51" s="28">
        <f>MA!H103/MA!H50</f>
        <v>7.1017471736896187</v>
      </c>
      <c r="I51" s="28">
        <f>MA!I103/MA!I50</f>
        <v>229.47183098591549</v>
      </c>
      <c r="J51" s="28">
        <f>MA!J103/MA!J50</f>
        <v>68.483421620561117</v>
      </c>
      <c r="K51" s="28">
        <f>MA!K103/MA!K50</f>
        <v>298.01998519615103</v>
      </c>
      <c r="M51">
        <v>2014</v>
      </c>
      <c r="N51">
        <v>0</v>
      </c>
      <c r="O51">
        <v>129.9</v>
      </c>
      <c r="P51">
        <v>84.1</v>
      </c>
      <c r="Q51">
        <v>8.1</v>
      </c>
      <c r="R51">
        <v>0.3</v>
      </c>
      <c r="S51">
        <v>92.5</v>
      </c>
      <c r="T51">
        <v>11.7</v>
      </c>
      <c r="U51">
        <v>68.5</v>
      </c>
      <c r="V51">
        <v>304.10000000000002</v>
      </c>
      <c r="X51" s="29" t="e">
        <f t="shared" si="1"/>
        <v>#DIV/0!</v>
      </c>
      <c r="Y51" s="29">
        <f t="shared" si="2"/>
        <v>-3.8910928753876917E-4</v>
      </c>
      <c r="Z51" s="29">
        <f t="shared" si="3"/>
        <v>7.0475612925591236E-4</v>
      </c>
      <c r="AA51" s="29">
        <f t="shared" si="4"/>
        <v>-3.654018524051228E-3</v>
      </c>
      <c r="AB51" s="29">
        <f t="shared" si="5"/>
        <v>1.393617021276583E-2</v>
      </c>
      <c r="AC51" s="29">
        <f t="shared" si="6"/>
        <v>4.2409620386774094E-4</v>
      </c>
      <c r="AD51" s="29">
        <f t="shared" si="7"/>
        <v>0.64748191027496405</v>
      </c>
      <c r="AE51" s="29">
        <f t="shared" si="8"/>
        <v>2.4207872572046263E-4</v>
      </c>
      <c r="AF51" s="29">
        <f t="shared" si="9"/>
        <v>2.0401366035392776E-2</v>
      </c>
    </row>
    <row r="52" spans="1:32">
      <c r="A52">
        <f>MA!A51</f>
        <v>2015</v>
      </c>
      <c r="B52" s="28">
        <v>0</v>
      </c>
      <c r="C52" s="28">
        <f>MA!C104/MA!C51</f>
        <v>130.36363636363635</v>
      </c>
      <c r="D52" s="28">
        <f>MA!D104/MA!D51</f>
        <v>83.336870026525204</v>
      </c>
      <c r="E52" s="28">
        <f>MA!E104/MA!E51</f>
        <v>7.6002290950744547</v>
      </c>
      <c r="F52" s="28">
        <f>MA!F104/MA!F51</f>
        <v>0.2527924750146972</v>
      </c>
      <c r="G52" s="28">
        <f>MA!G104/MA!G51</f>
        <v>91.209117938553021</v>
      </c>
      <c r="H52" s="28">
        <f>MA!H104/MA!H51</f>
        <v>6.3785394932935908</v>
      </c>
      <c r="I52" s="28">
        <f>MA!I104/MA!I51</f>
        <v>227.90322580645162</v>
      </c>
      <c r="J52" s="28">
        <f>MA!J104/MA!J51</f>
        <v>68.834968163827227</v>
      </c>
      <c r="K52" s="28">
        <f>MA!K104/MA!K51</f>
        <v>296.78881008668242</v>
      </c>
      <c r="M52">
        <v>2015</v>
      </c>
      <c r="N52">
        <v>0</v>
      </c>
      <c r="O52">
        <v>130.4</v>
      </c>
      <c r="P52">
        <v>83.3</v>
      </c>
      <c r="Q52">
        <v>7.6</v>
      </c>
      <c r="R52">
        <v>0.3</v>
      </c>
      <c r="S52">
        <v>91.2</v>
      </c>
      <c r="T52">
        <v>10.5</v>
      </c>
      <c r="U52">
        <v>68.8</v>
      </c>
      <c r="V52">
        <v>303.2</v>
      </c>
      <c r="X52" s="29" t="e">
        <f t="shared" si="1"/>
        <v>#DIV/0!</v>
      </c>
      <c r="Y52" s="29">
        <f t="shared" si="2"/>
        <v>2.7894002789419226E-4</v>
      </c>
      <c r="Z52" s="29">
        <f t="shared" si="3"/>
        <v>-4.4242154179141568E-4</v>
      </c>
      <c r="AA52" s="29">
        <f t="shared" si="4"/>
        <v>-3.0143180105413059E-5</v>
      </c>
      <c r="AB52" s="29">
        <f t="shared" si="5"/>
        <v>0.18674418604651177</v>
      </c>
      <c r="AC52" s="29">
        <f t="shared" si="6"/>
        <v>-9.9967401934075717E-5</v>
      </c>
      <c r="AD52" s="29">
        <f t="shared" si="7"/>
        <v>0.64614485981308434</v>
      </c>
      <c r="AE52" s="29">
        <f t="shared" si="8"/>
        <v>-5.0800000000006396E-4</v>
      </c>
      <c r="AF52" s="29">
        <f t="shared" si="9"/>
        <v>2.1601858612678493E-2</v>
      </c>
    </row>
    <row r="53" spans="1:32">
      <c r="A53">
        <f>MA!A52</f>
        <v>2016</v>
      </c>
      <c r="B53" s="28">
        <v>0</v>
      </c>
      <c r="C53" s="28">
        <f>MA!C105/MA!C52</f>
        <v>115.50868486352357</v>
      </c>
      <c r="D53" s="28">
        <f>MA!D105/MA!D52</f>
        <v>64.650872817955118</v>
      </c>
      <c r="E53" s="28">
        <f>MA!E105/MA!E52</f>
        <v>7.5512595196250736</v>
      </c>
      <c r="F53" s="28">
        <f>MA!F105/MA!F52</f>
        <v>0.29498525073746312</v>
      </c>
      <c r="G53" s="28">
        <f>MA!G105/MA!G52</f>
        <v>72.5181462869905</v>
      </c>
      <c r="H53" s="28">
        <f>MA!H105/MA!H52</f>
        <v>5.0959860383944147</v>
      </c>
      <c r="I53" s="28">
        <f>MA!I105/MA!I52</f>
        <v>193.09000708717224</v>
      </c>
      <c r="J53" s="28">
        <f>MA!J105/MA!J52</f>
        <v>67.191596336864791</v>
      </c>
      <c r="K53" s="28">
        <f>MA!K105/MA!K52</f>
        <v>260.21730382293759</v>
      </c>
      <c r="M53">
        <v>2016</v>
      </c>
      <c r="N53">
        <v>0</v>
      </c>
      <c r="O53">
        <v>115.5</v>
      </c>
      <c r="P53">
        <v>64.7</v>
      </c>
      <c r="Q53">
        <v>7.6</v>
      </c>
      <c r="R53">
        <v>0.3</v>
      </c>
      <c r="S53">
        <v>72.5</v>
      </c>
      <c r="T53">
        <v>8.4</v>
      </c>
      <c r="U53">
        <v>67.2</v>
      </c>
      <c r="V53">
        <v>267.7</v>
      </c>
      <c r="X53" s="29" t="e">
        <f t="shared" si="1"/>
        <v>#DIV/0!</v>
      </c>
      <c r="Y53" s="29">
        <f t="shared" si="2"/>
        <v>-7.5187969924783715E-5</v>
      </c>
      <c r="Z53" s="29">
        <f t="shared" si="3"/>
        <v>7.5988428158146881E-4</v>
      </c>
      <c r="AA53" s="29">
        <f t="shared" si="4"/>
        <v>6.4546159813807513E-3</v>
      </c>
      <c r="AB53" s="29">
        <f t="shared" si="5"/>
        <v>1.6999999999999904E-2</v>
      </c>
      <c r="AC53" s="29">
        <f t="shared" si="6"/>
        <v>-2.5023098244525421E-4</v>
      </c>
      <c r="AD53" s="29">
        <f t="shared" si="7"/>
        <v>0.64835616438356203</v>
      </c>
      <c r="AE53" s="29">
        <f t="shared" si="8"/>
        <v>1.2507015152718459E-4</v>
      </c>
      <c r="AF53" s="29">
        <f t="shared" si="9"/>
        <v>2.8755567239886259E-2</v>
      </c>
    </row>
    <row r="54" spans="1:32">
      <c r="A54">
        <f>MA!A53</f>
        <v>2017</v>
      </c>
      <c r="B54" s="28">
        <v>0</v>
      </c>
      <c r="C54" s="28">
        <f>MA!C106/MA!C53</f>
        <v>124.83372003093581</v>
      </c>
      <c r="D54" s="28">
        <f>MA!D106/MA!D53</f>
        <v>70.695603784084597</v>
      </c>
      <c r="E54" s="28">
        <f>MA!E106/MA!E53</f>
        <v>8.1364902506963794</v>
      </c>
      <c r="F54" s="28">
        <f>MA!F106/MA!F53</f>
        <v>0.20636792452830188</v>
      </c>
      <c r="G54" s="28">
        <f>MA!G106/MA!G53</f>
        <v>79.045936395759725</v>
      </c>
      <c r="H54" s="28">
        <f>MA!H106/MA!H53</f>
        <v>5.0390015600624016</v>
      </c>
      <c r="I54" s="28">
        <f>MA!I106/MA!I53</f>
        <v>208.86866059817945</v>
      </c>
      <c r="J54" s="28">
        <f>MA!J106/MA!J53</f>
        <v>65.982309916652497</v>
      </c>
      <c r="K54" s="28">
        <f>MA!K106/MA!K53</f>
        <v>274.86046511627904</v>
      </c>
      <c r="M54">
        <v>2017</v>
      </c>
      <c r="N54">
        <v>0</v>
      </c>
      <c r="O54">
        <v>124.8</v>
      </c>
      <c r="P54">
        <v>70.7</v>
      </c>
      <c r="Q54">
        <v>8.1</v>
      </c>
      <c r="R54">
        <v>0.2</v>
      </c>
      <c r="S54">
        <v>79</v>
      </c>
      <c r="T54">
        <v>8.3000000000000007</v>
      </c>
      <c r="U54">
        <v>66</v>
      </c>
      <c r="V54">
        <v>283.5</v>
      </c>
      <c r="X54" s="29" t="e">
        <f t="shared" si="1"/>
        <v>#DIV/0!</v>
      </c>
      <c r="Y54" s="29">
        <f t="shared" si="2"/>
        <v>-2.701195712780935E-4</v>
      </c>
      <c r="Z54" s="29">
        <f t="shared" si="3"/>
        <v>6.2185138538950469E-5</v>
      </c>
      <c r="AA54" s="29">
        <f t="shared" si="4"/>
        <v>-4.4847654912701929E-3</v>
      </c>
      <c r="AB54" s="29">
        <f t="shared" si="5"/>
        <v>-3.0857142857142805E-2</v>
      </c>
      <c r="AC54" s="29">
        <f t="shared" si="6"/>
        <v>-5.8113544926252647E-4</v>
      </c>
      <c r="AD54" s="29">
        <f t="shared" si="7"/>
        <v>0.64715170278637824</v>
      </c>
      <c r="AE54" s="29">
        <f t="shared" si="8"/>
        <v>2.6810342605232407E-4</v>
      </c>
      <c r="AF54" s="29">
        <f t="shared" si="9"/>
        <v>3.1432439292664371E-2</v>
      </c>
    </row>
    <row r="55" spans="1:32">
      <c r="A55">
        <f>MA!A54</f>
        <v>2018</v>
      </c>
      <c r="B55" s="28">
        <v>0</v>
      </c>
      <c r="C55" s="28">
        <f>MA!C107/MA!C54</f>
        <v>134.29047301798801</v>
      </c>
      <c r="D55" s="28">
        <f>MA!D107/MA!D54</f>
        <v>76.698492462311563</v>
      </c>
      <c r="E55" s="28">
        <f>MA!E107/MA!E54</f>
        <v>8.6433901918976535</v>
      </c>
      <c r="F55" s="28">
        <f>MA!F107/MA!F54</f>
        <v>0.2</v>
      </c>
      <c r="G55" s="28">
        <f>MA!G107/MA!G54</f>
        <v>85.506912442396313</v>
      </c>
      <c r="H55" s="28">
        <f>MA!H107/MA!H54</f>
        <v>5.0352609308885761</v>
      </c>
      <c r="I55" s="28">
        <f>MA!I107/MA!I54</f>
        <v>224.78711162255468</v>
      </c>
      <c r="J55" s="28">
        <f>MA!J107/MA!J54</f>
        <v>69.21522185378177</v>
      </c>
      <c r="K55" s="28">
        <f>MA!K107/MA!K54</f>
        <v>294.08655551614044</v>
      </c>
      <c r="M55">
        <v>2018</v>
      </c>
      <c r="N55">
        <v>0</v>
      </c>
      <c r="O55">
        <v>134.30000000000001</v>
      </c>
      <c r="P55">
        <v>76.7</v>
      </c>
      <c r="Q55">
        <v>8.6</v>
      </c>
      <c r="R55">
        <v>0.2</v>
      </c>
      <c r="S55">
        <v>85.5</v>
      </c>
      <c r="T55">
        <v>8.3000000000000007</v>
      </c>
      <c r="U55">
        <v>69.2</v>
      </c>
      <c r="V55">
        <v>304.2</v>
      </c>
      <c r="X55" s="29" t="e">
        <f t="shared" si="1"/>
        <v>#DIV/0!</v>
      </c>
      <c r="Y55" s="29">
        <f t="shared" si="2"/>
        <v>7.0943096690978535E-5</v>
      </c>
      <c r="Z55" s="29">
        <f t="shared" si="3"/>
        <v>1.9655375745220027E-5</v>
      </c>
      <c r="AA55" s="29">
        <f t="shared" si="4"/>
        <v>-5.0200431699043424E-3</v>
      </c>
      <c r="AB55" s="29">
        <f t="shared" si="5"/>
        <v>0</v>
      </c>
      <c r="AC55" s="29">
        <f t="shared" si="6"/>
        <v>-8.0840743734822418E-5</v>
      </c>
      <c r="AD55" s="29">
        <f t="shared" si="7"/>
        <v>0.64837535014005598</v>
      </c>
      <c r="AE55" s="29">
        <f t="shared" si="8"/>
        <v>-2.1992060957232162E-4</v>
      </c>
      <c r="AF55" s="29">
        <f t="shared" si="9"/>
        <v>3.4389346585768976E-2</v>
      </c>
    </row>
    <row r="56" spans="1:32">
      <c r="A56">
        <f>MA!A55</f>
        <v>2019</v>
      </c>
      <c r="B56" s="28">
        <v>0</v>
      </c>
      <c r="C56" s="28">
        <f>MA!C108/MA!C55</f>
        <v>139.37631394533989</v>
      </c>
      <c r="D56" s="28">
        <f>MA!D108/MA!D55</f>
        <v>75.80917237743806</v>
      </c>
      <c r="E56" s="28">
        <f>MA!E108/MA!E55</f>
        <v>10.347801092267893</v>
      </c>
      <c r="F56" s="28">
        <f>MA!F108/MA!F55</f>
        <v>0.24038461538461539</v>
      </c>
      <c r="G56" s="28">
        <f>MA!G108/MA!G55</f>
        <v>86.384099616858251</v>
      </c>
      <c r="H56" s="28">
        <f>MA!H108/MA!H55</f>
        <v>6.1583577712609969</v>
      </c>
      <c r="I56" s="28">
        <f>MA!I108/MA!I55</f>
        <v>231.83796856106409</v>
      </c>
      <c r="J56" s="28">
        <f>MA!J108/MA!J55</f>
        <v>65.90534018371477</v>
      </c>
      <c r="K56" s="28">
        <f>MA!K108/MA!K55</f>
        <v>297.81100036913989</v>
      </c>
      <c r="M56">
        <v>2019</v>
      </c>
      <c r="N56">
        <v>0</v>
      </c>
      <c r="O56">
        <v>139.30000000000001</v>
      </c>
      <c r="P56">
        <v>75.8</v>
      </c>
      <c r="Q56">
        <v>10.3</v>
      </c>
      <c r="R56">
        <v>0.2</v>
      </c>
      <c r="S56">
        <v>86.4</v>
      </c>
      <c r="T56">
        <v>10.199999999999999</v>
      </c>
      <c r="U56">
        <v>65.900000000000006</v>
      </c>
      <c r="V56">
        <v>308.89999999999998</v>
      </c>
      <c r="X56" s="29" t="e">
        <f t="shared" si="1"/>
        <v>#DIV/0!</v>
      </c>
      <c r="Y56" s="29">
        <f t="shared" si="2"/>
        <v>-5.4753884056513158E-4</v>
      </c>
      <c r="Z56" s="29">
        <f t="shared" si="3"/>
        <v>-1.2099297684442512E-4</v>
      </c>
      <c r="AA56" s="29">
        <f t="shared" si="4"/>
        <v>-4.6194444444443983E-3</v>
      </c>
      <c r="AB56" s="29">
        <f t="shared" si="5"/>
        <v>-0.16799999999999993</v>
      </c>
      <c r="AC56" s="29">
        <f t="shared" si="6"/>
        <v>1.8406608637788757E-4</v>
      </c>
      <c r="AD56" s="29">
        <f t="shared" si="7"/>
        <v>0.65628571428571414</v>
      </c>
      <c r="AE56" s="29">
        <f t="shared" si="8"/>
        <v>-8.1028088162127254E-5</v>
      </c>
      <c r="AF56" s="29">
        <f t="shared" si="9"/>
        <v>3.723502361267772E-2</v>
      </c>
    </row>
    <row r="57" spans="1:32">
      <c r="A57">
        <f>MA!A56</f>
        <v>2020</v>
      </c>
      <c r="B57" s="28">
        <v>0</v>
      </c>
      <c r="C57" s="28">
        <f>MA!C109/MA!C56</f>
        <v>123.95658263305322</v>
      </c>
      <c r="D57" s="28">
        <f>MA!D109/MA!D56</f>
        <v>68.040629095674959</v>
      </c>
      <c r="E57" s="28">
        <f>MA!E109/MA!E56</f>
        <v>8.6369230769230771</v>
      </c>
      <c r="F57" s="28">
        <f>MA!F109/MA!F56</f>
        <v>0.27590847913862715</v>
      </c>
      <c r="G57" s="28">
        <f>MA!G109/MA!G56</f>
        <v>76.924418604651166</v>
      </c>
      <c r="H57" s="28">
        <f>MA!H109/MA!H56</f>
        <v>4.6631205673758869</v>
      </c>
      <c r="I57" s="28">
        <f>MA!I109/MA!I56</f>
        <v>205.50065876152834</v>
      </c>
      <c r="J57" s="28">
        <f>MA!J109/MA!J56</f>
        <v>69.415967691829763</v>
      </c>
      <c r="K57" s="28">
        <f>MA!K109/MA!K56</f>
        <v>274.945652173913</v>
      </c>
      <c r="M57">
        <v>2020</v>
      </c>
      <c r="N57">
        <v>0</v>
      </c>
      <c r="O57">
        <v>123.9</v>
      </c>
      <c r="P57">
        <v>68</v>
      </c>
      <c r="Q57">
        <v>8.6</v>
      </c>
      <c r="R57">
        <v>0.3</v>
      </c>
      <c r="S57">
        <v>76.900000000000006</v>
      </c>
      <c r="T57">
        <v>7.7</v>
      </c>
      <c r="U57">
        <v>69.400000000000006</v>
      </c>
      <c r="V57">
        <v>285.8</v>
      </c>
      <c r="X57" s="29" t="e">
        <f t="shared" si="1"/>
        <v>#DIV/0!</v>
      </c>
      <c r="Y57" s="29">
        <f t="shared" si="2"/>
        <v>-4.5647138579729685E-4</v>
      </c>
      <c r="Z57" s="29">
        <f t="shared" si="3"/>
        <v>-5.9712992391391939E-4</v>
      </c>
      <c r="AA57" s="29">
        <f t="shared" si="4"/>
        <v>-4.2750267189171076E-3</v>
      </c>
      <c r="AB57" s="29">
        <f t="shared" si="5"/>
        <v>8.7317073170731785E-2</v>
      </c>
      <c r="AC57" s="29">
        <f t="shared" si="6"/>
        <v>-3.1743632378500308E-4</v>
      </c>
      <c r="AD57" s="29">
        <f t="shared" si="7"/>
        <v>0.65125475285171097</v>
      </c>
      <c r="AE57" s="29">
        <f t="shared" si="8"/>
        <v>-2.3002908928171362E-4</v>
      </c>
      <c r="AF57" s="29">
        <f t="shared" si="9"/>
        <v>3.9478157738683795E-2</v>
      </c>
    </row>
    <row r="58" spans="1:32">
      <c r="A58">
        <f>MA!A57</f>
        <v>2021</v>
      </c>
      <c r="B58" s="28">
        <v>0</v>
      </c>
      <c r="C58" s="28">
        <f>MA!C110/MA!C57</f>
        <v>126.52090032154341</v>
      </c>
      <c r="D58" s="28">
        <f>MA!D110/MA!D57</f>
        <v>71.674796747967491</v>
      </c>
      <c r="E58" s="28">
        <f>MA!E110/MA!E57</f>
        <v>8.0848361696723394</v>
      </c>
      <c r="F58" s="28">
        <f>MA!F110/MA!F57</f>
        <v>0.2130379207498935</v>
      </c>
      <c r="G58" s="28">
        <f>MA!G110/MA!G57</f>
        <v>79.965986394557831</v>
      </c>
      <c r="H58" s="28">
        <f>MA!H110/MA!H57</f>
        <v>5.1255539143279183</v>
      </c>
      <c r="I58" s="28">
        <f>MA!I110/MA!I57</f>
        <v>211.59512761020883</v>
      </c>
      <c r="J58" s="28">
        <f>MA!J110/MA!J57</f>
        <v>69.278581010582784</v>
      </c>
      <c r="K58" s="28">
        <f>MA!K110/MA!K57</f>
        <v>280.9278699627497</v>
      </c>
      <c r="M58">
        <v>2021</v>
      </c>
      <c r="N58">
        <v>0</v>
      </c>
      <c r="O58">
        <v>126.5</v>
      </c>
      <c r="P58">
        <v>71.7</v>
      </c>
      <c r="Q58">
        <v>8.1</v>
      </c>
      <c r="R58">
        <v>0.2</v>
      </c>
      <c r="S58">
        <v>80</v>
      </c>
      <c r="T58">
        <v>8.4</v>
      </c>
      <c r="U58">
        <v>69.3</v>
      </c>
      <c r="V58">
        <v>292.3</v>
      </c>
      <c r="X58" s="29" t="e">
        <f t="shared" si="1"/>
        <v>#DIV/0!</v>
      </c>
      <c r="Y58" s="29">
        <f t="shared" si="2"/>
        <v>-1.6519264003256318E-4</v>
      </c>
      <c r="Z58" s="29">
        <f t="shared" si="3"/>
        <v>3.5163339382937586E-4</v>
      </c>
      <c r="AA58" s="29">
        <f t="shared" si="4"/>
        <v>1.875589066917982E-3</v>
      </c>
      <c r="AB58" s="29">
        <f t="shared" si="5"/>
        <v>-6.1200000000000032E-2</v>
      </c>
      <c r="AC58" s="29">
        <f t="shared" si="6"/>
        <v>4.2535091450446316E-4</v>
      </c>
      <c r="AD58" s="29">
        <f t="shared" si="7"/>
        <v>0.63884726224783828</v>
      </c>
      <c r="AE58" s="29">
        <f t="shared" si="8"/>
        <v>3.0917188407686425E-4</v>
      </c>
      <c r="AF58" s="29">
        <f t="shared" si="9"/>
        <v>4.0480604643313711E-2</v>
      </c>
    </row>
    <row r="59" spans="1:32">
      <c r="U59">
        <f>U46/V46</f>
        <v>0.21849292530437647</v>
      </c>
      <c r="V59">
        <f>7%*U59</f>
        <v>1.5294504771306354E-2</v>
      </c>
    </row>
  </sheetData>
  <hyperlinks>
    <hyperlink ref="M2" r:id="rId1" xr:uid="{6B4AE3B3-3AEE-4BFB-A409-C56ADF9BC53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6BCA4-A391-447F-8FB0-B6E4282DB6EF}">
  <dimension ref="A1:L110"/>
  <sheetViews>
    <sheetView workbookViewId="0">
      <selection activeCell="J7" sqref="J7"/>
    </sheetView>
  </sheetViews>
  <sheetFormatPr defaultRowHeight="15"/>
  <sheetData>
    <row r="1" spans="1:12" ht="21">
      <c r="A1" s="13" t="s">
        <v>242</v>
      </c>
    </row>
    <row r="2" spans="1:12">
      <c r="A2" s="103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03" t="s">
        <v>245</v>
      </c>
      <c r="K2" s="108" t="s">
        <v>246</v>
      </c>
      <c r="L2" s="109"/>
    </row>
    <row r="3" spans="1:12">
      <c r="A3" s="104"/>
      <c r="B3" s="103" t="s">
        <v>247</v>
      </c>
      <c r="C3" s="103" t="s">
        <v>248</v>
      </c>
      <c r="D3" s="106" t="s">
        <v>249</v>
      </c>
      <c r="E3" s="107"/>
      <c r="F3" s="107"/>
      <c r="G3" s="114"/>
      <c r="H3" s="14" t="s">
        <v>250</v>
      </c>
      <c r="I3" s="108" t="s">
        <v>251</v>
      </c>
      <c r="J3" s="104"/>
      <c r="K3" s="110"/>
      <c r="L3" s="111"/>
    </row>
    <row r="4" spans="1:12" ht="24.75">
      <c r="A4" s="104"/>
      <c r="B4" s="105"/>
      <c r="C4" s="105"/>
      <c r="D4" s="15" t="s">
        <v>236</v>
      </c>
      <c r="E4" s="15" t="s">
        <v>252</v>
      </c>
      <c r="F4" s="15" t="s">
        <v>253</v>
      </c>
      <c r="G4" s="15" t="s">
        <v>237</v>
      </c>
      <c r="H4" s="15" t="s">
        <v>254</v>
      </c>
      <c r="I4" s="112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1.03</v>
      </c>
      <c r="C6" s="16">
        <v>1.02</v>
      </c>
      <c r="D6" s="16">
        <v>1.21</v>
      </c>
      <c r="E6" s="16">
        <v>1.98</v>
      </c>
      <c r="F6" s="16">
        <v>1.65</v>
      </c>
      <c r="G6" s="16">
        <v>1.47</v>
      </c>
      <c r="H6" s="16">
        <v>0.56999999999999995</v>
      </c>
      <c r="I6" s="16">
        <v>1.1000000000000001</v>
      </c>
      <c r="J6" s="16">
        <v>7.97</v>
      </c>
      <c r="K6" s="16">
        <v>1.89</v>
      </c>
      <c r="L6" s="16"/>
    </row>
    <row r="7" spans="1:12">
      <c r="A7" s="17">
        <v>1971</v>
      </c>
      <c r="B7" s="17">
        <v>1.35</v>
      </c>
      <c r="C7" s="17">
        <v>1.05</v>
      </c>
      <c r="D7" s="17">
        <v>1.29</v>
      </c>
      <c r="E7" s="17">
        <v>1.93</v>
      </c>
      <c r="F7" s="17">
        <v>1.68</v>
      </c>
      <c r="G7" s="17">
        <v>1.51</v>
      </c>
      <c r="H7" s="17">
        <v>0.6</v>
      </c>
      <c r="I7" s="17">
        <v>1.1399999999999999</v>
      </c>
      <c r="J7" s="17">
        <v>8.3000000000000007</v>
      </c>
      <c r="K7" s="17">
        <v>1.99</v>
      </c>
      <c r="L7" s="17"/>
    </row>
    <row r="8" spans="1:12">
      <c r="A8" s="17">
        <v>1972</v>
      </c>
      <c r="B8" s="17">
        <v>1.38</v>
      </c>
      <c r="C8" s="17">
        <v>1.1100000000000001</v>
      </c>
      <c r="D8" s="17">
        <v>1.3</v>
      </c>
      <c r="E8" s="17">
        <v>2.0499999999999998</v>
      </c>
      <c r="F8" s="17">
        <v>1.67</v>
      </c>
      <c r="G8" s="17">
        <v>1.56</v>
      </c>
      <c r="H8" s="17">
        <v>0.6</v>
      </c>
      <c r="I8" s="17">
        <v>1.2</v>
      </c>
      <c r="J8" s="17">
        <v>8.77</v>
      </c>
      <c r="K8" s="17">
        <v>2.11</v>
      </c>
      <c r="L8" s="17"/>
    </row>
    <row r="9" spans="1:12">
      <c r="A9" s="17">
        <v>1973</v>
      </c>
      <c r="B9" s="17">
        <v>1.1200000000000001</v>
      </c>
      <c r="C9" s="17">
        <v>1.19</v>
      </c>
      <c r="D9" s="17">
        <v>1.66</v>
      </c>
      <c r="E9" s="17">
        <v>3.42</v>
      </c>
      <c r="F9" s="17">
        <v>1.92</v>
      </c>
      <c r="G9" s="17">
        <v>2.2200000000000002</v>
      </c>
      <c r="H9" s="17">
        <v>0.69</v>
      </c>
      <c r="I9" s="17">
        <v>1.39</v>
      </c>
      <c r="J9" s="17">
        <v>9.1999999999999993</v>
      </c>
      <c r="K9" s="17">
        <v>2.46</v>
      </c>
      <c r="L9" s="17"/>
    </row>
    <row r="10" spans="1:12">
      <c r="A10" s="17">
        <v>1974</v>
      </c>
      <c r="B10" s="17">
        <v>1.7</v>
      </c>
      <c r="C10" s="17">
        <v>1.32</v>
      </c>
      <c r="D10" s="17">
        <v>2.58</v>
      </c>
      <c r="E10" s="17">
        <v>3.6</v>
      </c>
      <c r="F10" s="17">
        <v>2.93</v>
      </c>
      <c r="G10" s="17">
        <v>2.92</v>
      </c>
      <c r="H10" s="17">
        <v>1.07</v>
      </c>
      <c r="I10" s="17">
        <v>1.63</v>
      </c>
      <c r="J10" s="17">
        <v>10.43</v>
      </c>
      <c r="K10" s="17">
        <v>2.8</v>
      </c>
      <c r="L10" s="17"/>
    </row>
    <row r="11" spans="1:12">
      <c r="A11" s="17">
        <v>1975</v>
      </c>
      <c r="B11" s="17">
        <v>2.11</v>
      </c>
      <c r="C11" s="17">
        <v>1.57</v>
      </c>
      <c r="D11" s="17">
        <v>2.57</v>
      </c>
      <c r="E11" s="17">
        <v>3.72</v>
      </c>
      <c r="F11" s="17">
        <v>3.18</v>
      </c>
      <c r="G11" s="17">
        <v>2.96</v>
      </c>
      <c r="H11" s="17">
        <v>1.1200000000000001</v>
      </c>
      <c r="I11" s="17">
        <v>1.83</v>
      </c>
      <c r="J11" s="17">
        <v>11.41</v>
      </c>
      <c r="K11" s="17">
        <v>3.06</v>
      </c>
      <c r="L11" s="17"/>
    </row>
    <row r="12" spans="1:12">
      <c r="A12" s="17">
        <v>1976</v>
      </c>
      <c r="B12" s="17">
        <v>2.21</v>
      </c>
      <c r="C12" s="17">
        <v>1.85</v>
      </c>
      <c r="D12" s="17">
        <v>2.81</v>
      </c>
      <c r="E12" s="17">
        <v>4.18</v>
      </c>
      <c r="F12" s="17">
        <v>3.35</v>
      </c>
      <c r="G12" s="17">
        <v>3.23</v>
      </c>
      <c r="H12" s="17">
        <v>1.2</v>
      </c>
      <c r="I12" s="17">
        <v>2.12</v>
      </c>
      <c r="J12" s="17">
        <v>12.18</v>
      </c>
      <c r="K12" s="17">
        <v>3.33</v>
      </c>
      <c r="L12" s="17"/>
    </row>
    <row r="13" spans="1:12">
      <c r="A13" s="17">
        <v>1977</v>
      </c>
      <c r="B13" s="17">
        <v>2.29</v>
      </c>
      <c r="C13" s="17">
        <v>2.15</v>
      </c>
      <c r="D13" s="17">
        <v>3.22</v>
      </c>
      <c r="E13" s="17">
        <v>4.8099999999999996</v>
      </c>
      <c r="F13" s="17">
        <v>3.89</v>
      </c>
      <c r="G13" s="17">
        <v>3.7</v>
      </c>
      <c r="H13" s="17">
        <v>1.36</v>
      </c>
      <c r="I13" s="17">
        <v>2.4300000000000002</v>
      </c>
      <c r="J13" s="17">
        <v>12.88</v>
      </c>
      <c r="K13" s="17">
        <v>3.75</v>
      </c>
      <c r="L13" s="17"/>
    </row>
    <row r="14" spans="1:12">
      <c r="A14" s="17">
        <v>1978</v>
      </c>
      <c r="B14" s="17">
        <v>2.38</v>
      </c>
      <c r="C14" s="17">
        <v>2.46</v>
      </c>
      <c r="D14" s="17">
        <v>3.35</v>
      </c>
      <c r="E14" s="17">
        <v>4.5</v>
      </c>
      <c r="F14" s="17">
        <v>4.08</v>
      </c>
      <c r="G14" s="17">
        <v>3.69</v>
      </c>
      <c r="H14" s="17">
        <v>1.44</v>
      </c>
      <c r="I14" s="17">
        <v>2.69</v>
      </c>
      <c r="J14" s="17">
        <v>14.38</v>
      </c>
      <c r="K14" s="17">
        <v>4.21</v>
      </c>
      <c r="L14" s="17"/>
    </row>
    <row r="15" spans="1:12">
      <c r="A15" s="17">
        <v>1979</v>
      </c>
      <c r="B15" s="17">
        <v>2.29</v>
      </c>
      <c r="C15" s="17">
        <v>2.93</v>
      </c>
      <c r="D15" s="17">
        <v>4.96</v>
      </c>
      <c r="E15" s="17">
        <v>6.37</v>
      </c>
      <c r="F15" s="17">
        <v>5.82</v>
      </c>
      <c r="G15" s="17">
        <v>5.38</v>
      </c>
      <c r="H15" s="17">
        <v>2.06</v>
      </c>
      <c r="I15" s="17">
        <v>3.22</v>
      </c>
      <c r="J15" s="17">
        <v>15.5</v>
      </c>
      <c r="K15" s="17">
        <v>5.01</v>
      </c>
      <c r="L15" s="17"/>
    </row>
    <row r="16" spans="1:12">
      <c r="A16" s="17">
        <v>1980</v>
      </c>
      <c r="B16" s="17">
        <v>2.15</v>
      </c>
      <c r="C16" s="17">
        <v>3.53</v>
      </c>
      <c r="D16" s="17">
        <v>6.91</v>
      </c>
      <c r="E16" s="17">
        <v>7.07</v>
      </c>
      <c r="F16" s="17">
        <v>8.7100000000000009</v>
      </c>
      <c r="G16" s="17">
        <v>7.02</v>
      </c>
      <c r="H16" s="17">
        <v>2.87</v>
      </c>
      <c r="I16" s="17">
        <v>3.76</v>
      </c>
      <c r="J16" s="17">
        <v>17.78</v>
      </c>
      <c r="K16" s="17">
        <v>6</v>
      </c>
      <c r="L16" s="17"/>
    </row>
    <row r="17" spans="1:12">
      <c r="A17" s="17">
        <v>1981</v>
      </c>
      <c r="B17" s="17">
        <v>2.44</v>
      </c>
      <c r="C17" s="17">
        <v>3.97</v>
      </c>
      <c r="D17" s="17">
        <v>8.2799999999999994</v>
      </c>
      <c r="E17" s="17">
        <v>7.39</v>
      </c>
      <c r="F17" s="17">
        <v>10.69</v>
      </c>
      <c r="G17" s="17">
        <v>7.91</v>
      </c>
      <c r="H17" s="17">
        <v>3.53</v>
      </c>
      <c r="I17" s="17">
        <v>4.2</v>
      </c>
      <c r="J17" s="17">
        <v>20.66</v>
      </c>
      <c r="K17" s="17">
        <v>6.78</v>
      </c>
      <c r="L17" s="17"/>
    </row>
    <row r="18" spans="1:12">
      <c r="A18" s="17">
        <v>1982</v>
      </c>
      <c r="B18" s="17">
        <v>2.77</v>
      </c>
      <c r="C18" s="17">
        <v>4.63</v>
      </c>
      <c r="D18" s="17">
        <v>8</v>
      </c>
      <c r="E18" s="17">
        <v>7.78</v>
      </c>
      <c r="F18" s="17">
        <v>10.63</v>
      </c>
      <c r="G18" s="17">
        <v>8.0500000000000007</v>
      </c>
      <c r="H18" s="17">
        <v>3.43</v>
      </c>
      <c r="I18" s="17">
        <v>4.82</v>
      </c>
      <c r="J18" s="17">
        <v>23.06</v>
      </c>
      <c r="K18" s="17">
        <v>7.74</v>
      </c>
      <c r="L18" s="17"/>
    </row>
    <row r="19" spans="1:12">
      <c r="A19" s="17">
        <v>1983</v>
      </c>
      <c r="B19" s="17">
        <v>2.56</v>
      </c>
      <c r="C19" s="17">
        <v>5.25</v>
      </c>
      <c r="D19" s="17">
        <v>7.53</v>
      </c>
      <c r="E19" s="17">
        <v>8.27</v>
      </c>
      <c r="F19" s="17">
        <v>7.8</v>
      </c>
      <c r="G19" s="17">
        <v>7.98</v>
      </c>
      <c r="H19" s="17">
        <v>3.32</v>
      </c>
      <c r="I19" s="17">
        <v>5.37</v>
      </c>
      <c r="J19" s="17">
        <v>26.92</v>
      </c>
      <c r="K19" s="17">
        <v>9.16</v>
      </c>
      <c r="L19" s="17"/>
    </row>
    <row r="20" spans="1:12">
      <c r="A20" s="17">
        <v>1984</v>
      </c>
      <c r="B20" s="17">
        <v>2.4700000000000002</v>
      </c>
      <c r="C20" s="17">
        <v>5.16</v>
      </c>
      <c r="D20" s="17">
        <v>7.58</v>
      </c>
      <c r="E20" s="17">
        <v>7.7</v>
      </c>
      <c r="F20" s="17">
        <v>7.09</v>
      </c>
      <c r="G20" s="17">
        <v>7.61</v>
      </c>
      <c r="H20" s="17">
        <v>3.37</v>
      </c>
      <c r="I20" s="17">
        <v>5.25</v>
      </c>
      <c r="J20" s="17">
        <v>25.67</v>
      </c>
      <c r="K20" s="17">
        <v>8.5500000000000007</v>
      </c>
      <c r="L20" s="17"/>
    </row>
    <row r="21" spans="1:12">
      <c r="A21" s="17">
        <v>1985</v>
      </c>
      <c r="B21" s="17">
        <v>2.34</v>
      </c>
      <c r="C21" s="17">
        <v>5.34</v>
      </c>
      <c r="D21" s="17">
        <v>7.38</v>
      </c>
      <c r="E21" s="17">
        <v>7.82</v>
      </c>
      <c r="F21" s="17">
        <v>7.02</v>
      </c>
      <c r="G21" s="17">
        <v>7.54</v>
      </c>
      <c r="H21" s="17">
        <v>3.24</v>
      </c>
      <c r="I21" s="17">
        <v>5.43</v>
      </c>
      <c r="J21" s="17">
        <v>26.42</v>
      </c>
      <c r="K21" s="17">
        <v>8.9600000000000009</v>
      </c>
      <c r="L21" s="17"/>
    </row>
    <row r="22" spans="1:12">
      <c r="A22" s="17">
        <v>1986</v>
      </c>
      <c r="B22" s="17">
        <v>2.0499999999999998</v>
      </c>
      <c r="C22" s="17">
        <v>4.96</v>
      </c>
      <c r="D22" s="17">
        <v>5.47</v>
      </c>
      <c r="E22" s="17">
        <v>6.55</v>
      </c>
      <c r="F22" s="17">
        <v>5.26</v>
      </c>
      <c r="G22" s="17">
        <v>5.94</v>
      </c>
      <c r="H22" s="17">
        <v>2.6</v>
      </c>
      <c r="I22" s="17">
        <v>4.97</v>
      </c>
      <c r="J22" s="17">
        <v>27.74</v>
      </c>
      <c r="K22" s="17">
        <v>9.06</v>
      </c>
      <c r="L22" s="17"/>
    </row>
    <row r="23" spans="1:12">
      <c r="A23" s="17">
        <v>1987</v>
      </c>
      <c r="B23" s="17">
        <v>2.27</v>
      </c>
      <c r="C23" s="17">
        <v>4.74</v>
      </c>
      <c r="D23" s="17">
        <v>6.04</v>
      </c>
      <c r="E23" s="17">
        <v>6.94</v>
      </c>
      <c r="F23" s="17">
        <v>6.44</v>
      </c>
      <c r="G23" s="17">
        <v>6.5</v>
      </c>
      <c r="H23" s="17">
        <v>2.48</v>
      </c>
      <c r="I23" s="17">
        <v>4.79</v>
      </c>
      <c r="J23" s="17">
        <v>29.82</v>
      </c>
      <c r="K23" s="17">
        <v>9.67</v>
      </c>
      <c r="L23" s="17"/>
    </row>
    <row r="24" spans="1:12">
      <c r="A24" s="17">
        <v>1988</v>
      </c>
      <c r="B24" s="17">
        <v>2.08</v>
      </c>
      <c r="C24" s="17">
        <v>4.5199999999999996</v>
      </c>
      <c r="D24" s="17">
        <v>5.87</v>
      </c>
      <c r="E24" s="17">
        <v>6.77</v>
      </c>
      <c r="F24" s="17">
        <v>4.9000000000000004</v>
      </c>
      <c r="G24" s="17">
        <v>6.23</v>
      </c>
      <c r="H24" s="17">
        <v>2.5</v>
      </c>
      <c r="I24" s="17">
        <v>4.5599999999999996</v>
      </c>
      <c r="J24" s="17">
        <v>28.54</v>
      </c>
      <c r="K24" s="17">
        <v>9.02</v>
      </c>
      <c r="L24" s="17"/>
    </row>
    <row r="25" spans="1:12">
      <c r="A25" s="17">
        <v>1989</v>
      </c>
      <c r="B25" s="17">
        <v>2.2000000000000002</v>
      </c>
      <c r="C25" s="17">
        <v>4.8099999999999996</v>
      </c>
      <c r="D25" s="17">
        <v>6.12</v>
      </c>
      <c r="E25" s="17">
        <v>8.16</v>
      </c>
      <c r="F25" s="17">
        <v>5.76</v>
      </c>
      <c r="G25" s="17">
        <v>7.19</v>
      </c>
      <c r="H25" s="17">
        <v>2.76</v>
      </c>
      <c r="I25" s="17">
        <v>4.88</v>
      </c>
      <c r="J25" s="17">
        <v>29.21</v>
      </c>
      <c r="K25" s="17">
        <v>8.9600000000000009</v>
      </c>
      <c r="L25" s="17"/>
    </row>
    <row r="26" spans="1:12">
      <c r="A26" s="17">
        <v>1990</v>
      </c>
      <c r="B26" s="17">
        <v>2.2599999999999998</v>
      </c>
      <c r="C26" s="17">
        <v>4.95</v>
      </c>
      <c r="D26" s="17">
        <v>7.36</v>
      </c>
      <c r="E26" s="17">
        <v>7.9</v>
      </c>
      <c r="F26" s="17">
        <v>7.24</v>
      </c>
      <c r="G26" s="17">
        <v>7.67</v>
      </c>
      <c r="H26" s="17">
        <v>3.56</v>
      </c>
      <c r="I26" s="17">
        <v>5.04</v>
      </c>
      <c r="J26" s="17">
        <v>29.07</v>
      </c>
      <c r="K26" s="17">
        <v>9.5500000000000007</v>
      </c>
      <c r="L26" s="17"/>
    </row>
    <row r="27" spans="1:12">
      <c r="A27" s="17">
        <v>1991</v>
      </c>
      <c r="B27" s="17">
        <v>2.19</v>
      </c>
      <c r="C27" s="17">
        <v>4.8600000000000003</v>
      </c>
      <c r="D27" s="17">
        <v>7.1</v>
      </c>
      <c r="E27" s="17">
        <v>7.02</v>
      </c>
      <c r="F27" s="17">
        <v>7.3</v>
      </c>
      <c r="G27" s="17">
        <v>7.05</v>
      </c>
      <c r="H27" s="17">
        <v>3.41</v>
      </c>
      <c r="I27" s="17">
        <v>4.92</v>
      </c>
      <c r="J27" s="17">
        <v>28.92</v>
      </c>
      <c r="K27" s="17">
        <v>9.57</v>
      </c>
      <c r="L27" s="17"/>
    </row>
    <row r="28" spans="1:12">
      <c r="A28" s="17">
        <v>1992</v>
      </c>
      <c r="B28" s="17">
        <v>2.16</v>
      </c>
      <c r="C28" s="17">
        <v>5</v>
      </c>
      <c r="D28" s="17">
        <v>6.71</v>
      </c>
      <c r="E28" s="17">
        <v>7.61</v>
      </c>
      <c r="F28" s="17">
        <v>6.85</v>
      </c>
      <c r="G28" s="17">
        <v>7.34</v>
      </c>
      <c r="H28" s="17">
        <v>3.12</v>
      </c>
      <c r="I28" s="17">
        <v>5.05</v>
      </c>
      <c r="J28" s="17">
        <v>30.17</v>
      </c>
      <c r="K28" s="17">
        <v>9.4700000000000006</v>
      </c>
      <c r="L28" s="17"/>
    </row>
    <row r="29" spans="1:12">
      <c r="A29" s="17">
        <v>1993</v>
      </c>
      <c r="B29" s="17">
        <v>2.2599999999999998</v>
      </c>
      <c r="C29" s="17">
        <v>5.41</v>
      </c>
      <c r="D29" s="17">
        <v>6.47</v>
      </c>
      <c r="E29" s="17">
        <v>7.54</v>
      </c>
      <c r="F29" s="17">
        <v>6.18</v>
      </c>
      <c r="G29" s="17">
        <v>7.27</v>
      </c>
      <c r="H29" s="17">
        <v>3.05</v>
      </c>
      <c r="I29" s="17">
        <v>5.44</v>
      </c>
      <c r="J29" s="17">
        <v>30.13</v>
      </c>
      <c r="K29" s="17">
        <v>9.99</v>
      </c>
      <c r="L29" s="17"/>
    </row>
    <row r="30" spans="1:12">
      <c r="A30" s="17">
        <v>1994</v>
      </c>
      <c r="B30" s="17">
        <v>2.27</v>
      </c>
      <c r="C30" s="17">
        <v>5.39</v>
      </c>
      <c r="D30" s="17">
        <v>6.01</v>
      </c>
      <c r="E30" s="17">
        <v>7.99</v>
      </c>
      <c r="F30" s="17">
        <v>6.25</v>
      </c>
      <c r="G30" s="17">
        <v>7.51</v>
      </c>
      <c r="H30" s="17">
        <v>2.96</v>
      </c>
      <c r="I30" s="17">
        <v>5.44</v>
      </c>
      <c r="J30" s="17">
        <v>29.26</v>
      </c>
      <c r="K30" s="17">
        <v>10.039999999999999</v>
      </c>
      <c r="L30" s="17"/>
    </row>
    <row r="31" spans="1:12">
      <c r="A31" s="17">
        <v>1995</v>
      </c>
      <c r="B31" s="17">
        <v>2.2999999999999998</v>
      </c>
      <c r="C31" s="17">
        <v>4.57</v>
      </c>
      <c r="D31" s="17">
        <v>6.02</v>
      </c>
      <c r="E31" s="17">
        <v>7.97</v>
      </c>
      <c r="F31" s="17">
        <v>7.28</v>
      </c>
      <c r="G31" s="17">
        <v>7.52</v>
      </c>
      <c r="H31" s="17">
        <v>2.9</v>
      </c>
      <c r="I31" s="17">
        <v>4.66</v>
      </c>
      <c r="J31" s="17">
        <v>30.4</v>
      </c>
      <c r="K31" s="17">
        <v>9.7100000000000009</v>
      </c>
      <c r="L31" s="17"/>
    </row>
    <row r="32" spans="1:12">
      <c r="A32" s="17">
        <v>1996</v>
      </c>
      <c r="B32" s="17">
        <v>2.13</v>
      </c>
      <c r="C32" s="17">
        <v>5.18</v>
      </c>
      <c r="D32" s="17">
        <v>6.85</v>
      </c>
      <c r="E32" s="17">
        <v>9.2899999999999991</v>
      </c>
      <c r="F32" s="17">
        <v>8.2200000000000006</v>
      </c>
      <c r="G32" s="17">
        <v>8.85</v>
      </c>
      <c r="H32" s="17">
        <v>3.32</v>
      </c>
      <c r="I32" s="17">
        <v>5.32</v>
      </c>
      <c r="J32" s="17">
        <v>30.31</v>
      </c>
      <c r="K32" s="17">
        <v>9.84</v>
      </c>
      <c r="L32" s="17"/>
    </row>
    <row r="33" spans="1:12">
      <c r="A33" s="17">
        <v>1997</v>
      </c>
      <c r="B33" s="17">
        <v>1.99</v>
      </c>
      <c r="C33" s="17">
        <v>5.83</v>
      </c>
      <c r="D33" s="17">
        <v>6.67</v>
      </c>
      <c r="E33" s="17">
        <v>9.33</v>
      </c>
      <c r="F33" s="17">
        <v>8.3000000000000007</v>
      </c>
      <c r="G33" s="17">
        <v>8.8699999999999992</v>
      </c>
      <c r="H33" s="17">
        <v>3.31</v>
      </c>
      <c r="I33" s="17">
        <v>5.95</v>
      </c>
      <c r="J33" s="17">
        <v>30.58</v>
      </c>
      <c r="K33" s="17">
        <v>10.66</v>
      </c>
      <c r="L33" s="17"/>
    </row>
    <row r="34" spans="1:12">
      <c r="A34" s="17">
        <v>1998</v>
      </c>
      <c r="B34" s="17">
        <v>2.0299999999999998</v>
      </c>
      <c r="C34" s="17">
        <v>5.35</v>
      </c>
      <c r="D34" s="17">
        <v>5.64</v>
      </c>
      <c r="E34" s="17">
        <v>8.0500000000000007</v>
      </c>
      <c r="F34" s="17">
        <v>7.96</v>
      </c>
      <c r="G34" s="17">
        <v>7.76</v>
      </c>
      <c r="H34" s="17">
        <v>2.87</v>
      </c>
      <c r="I34" s="17">
        <v>5.44</v>
      </c>
      <c r="J34" s="17">
        <v>28.86</v>
      </c>
      <c r="K34" s="17">
        <v>10.92</v>
      </c>
      <c r="L34" s="17"/>
    </row>
    <row r="35" spans="1:12">
      <c r="A35" s="17">
        <v>1999</v>
      </c>
      <c r="B35" s="17">
        <v>1.89</v>
      </c>
      <c r="C35" s="17">
        <v>5.38</v>
      </c>
      <c r="D35" s="17">
        <v>5.49</v>
      </c>
      <c r="E35" s="17">
        <v>7.99</v>
      </c>
      <c r="F35" s="17">
        <v>8.36</v>
      </c>
      <c r="G35" s="17">
        <v>7.79</v>
      </c>
      <c r="H35" s="17">
        <v>2.94</v>
      </c>
      <c r="I35" s="17">
        <v>5.51</v>
      </c>
      <c r="J35" s="17">
        <v>25.89</v>
      </c>
      <c r="K35" s="17">
        <v>9.92</v>
      </c>
      <c r="L35" s="17"/>
    </row>
    <row r="36" spans="1:12">
      <c r="A36" s="17">
        <v>2000</v>
      </c>
      <c r="B36" s="17">
        <v>1.87</v>
      </c>
      <c r="C36" s="17">
        <v>7.17</v>
      </c>
      <c r="D36" s="17">
        <v>8.4</v>
      </c>
      <c r="E36" s="17">
        <v>11.22</v>
      </c>
      <c r="F36" s="17">
        <v>9.2899999999999991</v>
      </c>
      <c r="G36" s="17">
        <v>10.89</v>
      </c>
      <c r="H36" s="17">
        <v>4.41</v>
      </c>
      <c r="I36" s="17">
        <v>7.32</v>
      </c>
      <c r="J36" s="17">
        <v>25.89</v>
      </c>
      <c r="K36" s="17">
        <v>11.28</v>
      </c>
      <c r="L36" s="17"/>
    </row>
    <row r="37" spans="1:12">
      <c r="A37" s="17">
        <v>2001</v>
      </c>
      <c r="B37" s="17">
        <v>2.19</v>
      </c>
      <c r="C37" s="17">
        <v>8.86</v>
      </c>
      <c r="D37" s="17">
        <v>8.6</v>
      </c>
      <c r="E37" s="17">
        <v>12.32</v>
      </c>
      <c r="F37" s="17">
        <v>10.54</v>
      </c>
      <c r="G37" s="17">
        <v>11.87</v>
      </c>
      <c r="H37" s="17">
        <v>4.22</v>
      </c>
      <c r="I37" s="17">
        <v>8.93</v>
      </c>
      <c r="J37" s="17">
        <v>25.54</v>
      </c>
      <c r="K37" s="17">
        <v>12.86</v>
      </c>
      <c r="L37" s="17"/>
    </row>
    <row r="38" spans="1:12">
      <c r="A38" s="17">
        <v>2002</v>
      </c>
      <c r="B38" s="17">
        <v>1.99</v>
      </c>
      <c r="C38" s="17">
        <v>6.33</v>
      </c>
      <c r="D38" s="17">
        <v>7.48</v>
      </c>
      <c r="E38" s="17">
        <v>10</v>
      </c>
      <c r="F38" s="17">
        <v>9.26</v>
      </c>
      <c r="G38" s="17">
        <v>9.81</v>
      </c>
      <c r="H38" s="17">
        <v>3.82</v>
      </c>
      <c r="I38" s="17">
        <v>6.46</v>
      </c>
      <c r="J38" s="17">
        <v>24.59</v>
      </c>
      <c r="K38" s="17">
        <v>10.76</v>
      </c>
      <c r="L38" s="17"/>
    </row>
    <row r="39" spans="1:12">
      <c r="A39" s="17">
        <v>2003</v>
      </c>
      <c r="B39" s="17">
        <v>1.76</v>
      </c>
      <c r="C39" s="17">
        <v>8.52</v>
      </c>
      <c r="D39" s="17">
        <v>9.19</v>
      </c>
      <c r="E39" s="17">
        <v>11.56</v>
      </c>
      <c r="F39" s="17">
        <v>10.11</v>
      </c>
      <c r="G39" s="17">
        <v>11.34</v>
      </c>
      <c r="H39" s="17">
        <v>4.59</v>
      </c>
      <c r="I39" s="17">
        <v>8.58</v>
      </c>
      <c r="J39" s="17">
        <v>24.55</v>
      </c>
      <c r="K39" s="17">
        <v>12.18</v>
      </c>
      <c r="L39" s="17"/>
    </row>
    <row r="40" spans="1:12">
      <c r="A40" s="17">
        <v>2004</v>
      </c>
      <c r="B40" s="17">
        <v>1.83</v>
      </c>
      <c r="C40" s="17">
        <v>9.2799999999999994</v>
      </c>
      <c r="D40" s="17">
        <v>10.78</v>
      </c>
      <c r="E40" s="17">
        <v>13.09</v>
      </c>
      <c r="F40" s="17">
        <v>11.23</v>
      </c>
      <c r="G40" s="17">
        <v>12.82</v>
      </c>
      <c r="H40" s="17">
        <v>5.21</v>
      </c>
      <c r="I40" s="17">
        <v>9.3699999999999992</v>
      </c>
      <c r="J40" s="17">
        <v>24.55</v>
      </c>
      <c r="K40" s="17">
        <v>12.98</v>
      </c>
      <c r="L40" s="17"/>
    </row>
    <row r="41" spans="1:12">
      <c r="A41" s="17">
        <v>2005</v>
      </c>
      <c r="B41" s="17">
        <v>2.21</v>
      </c>
      <c r="C41" s="17">
        <v>11.45</v>
      </c>
      <c r="D41" s="17">
        <v>15.5</v>
      </c>
      <c r="E41" s="17">
        <v>15.78</v>
      </c>
      <c r="F41" s="17">
        <v>15.52</v>
      </c>
      <c r="G41" s="17">
        <v>15.75</v>
      </c>
      <c r="H41" s="17">
        <v>6.91</v>
      </c>
      <c r="I41" s="17">
        <v>11.6</v>
      </c>
      <c r="J41" s="17">
        <v>24.46</v>
      </c>
      <c r="K41" s="17">
        <v>14.98</v>
      </c>
      <c r="L41" s="17"/>
    </row>
    <row r="42" spans="1:12">
      <c r="A42" s="17">
        <v>2006</v>
      </c>
      <c r="B42" s="17">
        <v>3.07</v>
      </c>
      <c r="C42" s="17">
        <v>11.01</v>
      </c>
      <c r="D42" s="17">
        <v>17.78</v>
      </c>
      <c r="E42" s="17">
        <v>17.82</v>
      </c>
      <c r="F42" s="17">
        <v>19.73</v>
      </c>
      <c r="G42" s="17">
        <v>17.86</v>
      </c>
      <c r="H42" s="17">
        <v>7.96</v>
      </c>
      <c r="I42" s="17">
        <v>11.3</v>
      </c>
      <c r="J42" s="17">
        <v>24.69</v>
      </c>
      <c r="K42" s="17">
        <v>14.93</v>
      </c>
      <c r="L42" s="17"/>
    </row>
    <row r="43" spans="1:12">
      <c r="A43" s="17">
        <v>2007</v>
      </c>
      <c r="B43" s="17">
        <v>3.06</v>
      </c>
      <c r="C43" s="17">
        <v>10.61</v>
      </c>
      <c r="D43" s="17">
        <v>19.5</v>
      </c>
      <c r="E43" s="17">
        <v>19.600000000000001</v>
      </c>
      <c r="F43" s="17">
        <v>22.38</v>
      </c>
      <c r="G43" s="17">
        <v>19.63</v>
      </c>
      <c r="H43" s="17">
        <v>8.7899999999999991</v>
      </c>
      <c r="I43" s="17">
        <v>11.01</v>
      </c>
      <c r="J43" s="17">
        <v>29.67</v>
      </c>
      <c r="K43" s="17">
        <v>15.89</v>
      </c>
      <c r="L43" s="17"/>
    </row>
    <row r="44" spans="1:12">
      <c r="A44" s="17">
        <v>2008</v>
      </c>
      <c r="B44" s="17"/>
      <c r="C44" s="17">
        <v>11.91</v>
      </c>
      <c r="D44" s="17">
        <v>24.34</v>
      </c>
      <c r="E44" s="17">
        <v>23.34</v>
      </c>
      <c r="F44" s="17">
        <v>23.52</v>
      </c>
      <c r="G44" s="17">
        <v>23.38</v>
      </c>
      <c r="H44" s="17">
        <v>10.83</v>
      </c>
      <c r="I44" s="17">
        <v>12.56</v>
      </c>
      <c r="J44" s="17">
        <v>32.44</v>
      </c>
      <c r="K44" s="17">
        <v>17.350000000000001</v>
      </c>
      <c r="L44" s="17"/>
    </row>
    <row r="45" spans="1:12">
      <c r="A45" s="17">
        <v>2009</v>
      </c>
      <c r="B45" s="17"/>
      <c r="C45" s="17">
        <v>8.86</v>
      </c>
      <c r="D45" s="17">
        <v>16.649999999999999</v>
      </c>
      <c r="E45" s="17">
        <v>18.690000000000001</v>
      </c>
      <c r="F45" s="17">
        <v>23.75</v>
      </c>
      <c r="G45" s="17">
        <v>18.68</v>
      </c>
      <c r="H45" s="17">
        <v>8.1300000000000008</v>
      </c>
      <c r="I45" s="17">
        <v>9.3800000000000008</v>
      </c>
      <c r="J45" s="17">
        <v>33.04</v>
      </c>
      <c r="K45" s="17">
        <v>15.09</v>
      </c>
      <c r="L45" s="17"/>
    </row>
    <row r="46" spans="1:12">
      <c r="A46" s="17">
        <v>2010</v>
      </c>
      <c r="B46" s="17"/>
      <c r="C46" s="17">
        <v>9.32</v>
      </c>
      <c r="D46" s="17">
        <v>21.24</v>
      </c>
      <c r="E46" s="17">
        <v>20.74</v>
      </c>
      <c r="F46" s="17">
        <v>25.23</v>
      </c>
      <c r="G46" s="17">
        <v>20.78</v>
      </c>
      <c r="H46" s="17">
        <v>9.6</v>
      </c>
      <c r="I46" s="17">
        <v>9.99</v>
      </c>
      <c r="J46" s="17">
        <v>33.78</v>
      </c>
      <c r="K46" s="17">
        <v>16.39</v>
      </c>
      <c r="L46" s="17"/>
    </row>
    <row r="47" spans="1:12">
      <c r="A47" s="17">
        <v>2011</v>
      </c>
      <c r="B47" s="17"/>
      <c r="C47" s="17">
        <v>8.69</v>
      </c>
      <c r="D47" s="17">
        <v>27.42</v>
      </c>
      <c r="E47" s="17">
        <v>21.92</v>
      </c>
      <c r="F47" s="17">
        <v>28.56</v>
      </c>
      <c r="G47" s="17">
        <v>22.11</v>
      </c>
      <c r="H47" s="17">
        <v>11.54</v>
      </c>
      <c r="I47" s="17">
        <v>9.41</v>
      </c>
      <c r="J47" s="17">
        <v>34.54</v>
      </c>
      <c r="K47" s="17">
        <v>16.010000000000002</v>
      </c>
      <c r="L47" s="17"/>
    </row>
    <row r="48" spans="1:12">
      <c r="A48" s="17">
        <v>2012</v>
      </c>
      <c r="B48" s="17"/>
      <c r="C48" s="17">
        <v>8.17</v>
      </c>
      <c r="D48" s="17">
        <v>27.33</v>
      </c>
      <c r="E48" s="17">
        <v>19.25</v>
      </c>
      <c r="F48" s="17">
        <v>29.95</v>
      </c>
      <c r="G48" s="17">
        <v>19.43</v>
      </c>
      <c r="H48" s="17">
        <v>12.85</v>
      </c>
      <c r="I48" s="17">
        <v>8.76</v>
      </c>
      <c r="J48" s="17">
        <v>33.340000000000003</v>
      </c>
      <c r="K48" s="17">
        <v>15.95</v>
      </c>
      <c r="L48" s="17"/>
    </row>
    <row r="49" spans="1:12">
      <c r="A49" s="17">
        <v>2013</v>
      </c>
      <c r="B49" s="17"/>
      <c r="C49" s="17">
        <v>8.07</v>
      </c>
      <c r="D49" s="17">
        <v>28.35</v>
      </c>
      <c r="E49" s="17">
        <v>19.010000000000002</v>
      </c>
      <c r="F49" s="17">
        <v>30.61</v>
      </c>
      <c r="G49" s="17">
        <v>19.2</v>
      </c>
      <c r="H49" s="17">
        <v>12.58</v>
      </c>
      <c r="I49" s="17">
        <v>8.6999999999999993</v>
      </c>
      <c r="J49" s="17">
        <v>31.14</v>
      </c>
      <c r="K49" s="17">
        <v>14.17</v>
      </c>
      <c r="L49" s="17"/>
    </row>
    <row r="50" spans="1:12">
      <c r="A50" s="17">
        <v>2014</v>
      </c>
      <c r="B50" s="17"/>
      <c r="C50" s="17">
        <v>9.3699999999999992</v>
      </c>
      <c r="D50" s="17">
        <v>27.4</v>
      </c>
      <c r="E50" s="17">
        <v>24.33</v>
      </c>
      <c r="F50" s="17">
        <v>32.950000000000003</v>
      </c>
      <c r="G50" s="17">
        <v>24.43</v>
      </c>
      <c r="H50" s="17">
        <v>12.27</v>
      </c>
      <c r="I50" s="17">
        <v>10.029999999999999</v>
      </c>
      <c r="J50" s="17">
        <v>34.92</v>
      </c>
      <c r="K50" s="17">
        <v>15.82</v>
      </c>
      <c r="L50" s="17"/>
    </row>
    <row r="51" spans="1:12">
      <c r="A51" s="17">
        <v>2015</v>
      </c>
      <c r="B51" s="17"/>
      <c r="C51" s="17">
        <v>7.74</v>
      </c>
      <c r="D51" s="17">
        <v>17.940000000000001</v>
      </c>
      <c r="E51" s="17">
        <v>16.32</v>
      </c>
      <c r="F51" s="17">
        <v>17.010000000000002</v>
      </c>
      <c r="G51" s="17">
        <v>16.36</v>
      </c>
      <c r="H51" s="17">
        <v>8.4499999999999993</v>
      </c>
      <c r="I51" s="17">
        <v>8.1300000000000008</v>
      </c>
      <c r="J51" s="17">
        <v>36.64</v>
      </c>
      <c r="K51" s="17">
        <v>15.53</v>
      </c>
      <c r="L51" s="17"/>
    </row>
    <row r="52" spans="1:12">
      <c r="A52" s="17">
        <v>2016</v>
      </c>
      <c r="B52" s="17"/>
      <c r="C52" s="17">
        <v>7.63</v>
      </c>
      <c r="D52" s="17">
        <v>15.53</v>
      </c>
      <c r="E52" s="17">
        <v>14.75</v>
      </c>
      <c r="F52" s="17">
        <v>13.56</v>
      </c>
      <c r="G52" s="17">
        <v>14.77</v>
      </c>
      <c r="H52" s="17">
        <v>7.22</v>
      </c>
      <c r="I52" s="17">
        <v>7.95</v>
      </c>
      <c r="J52" s="17">
        <v>36.74</v>
      </c>
      <c r="K52" s="17">
        <v>15.78</v>
      </c>
      <c r="L52" s="17"/>
    </row>
    <row r="53" spans="1:12">
      <c r="A53" s="17">
        <v>2017</v>
      </c>
      <c r="B53" s="17"/>
      <c r="C53" s="17">
        <v>8.57</v>
      </c>
      <c r="D53" s="17">
        <v>17.690000000000001</v>
      </c>
      <c r="E53" s="17">
        <v>18.149999999999999</v>
      </c>
      <c r="F53" s="17">
        <v>16.96</v>
      </c>
      <c r="G53" s="17">
        <v>18.14</v>
      </c>
      <c r="H53" s="17">
        <v>8.08</v>
      </c>
      <c r="I53" s="17">
        <v>9.01</v>
      </c>
      <c r="J53" s="17">
        <v>37.96</v>
      </c>
      <c r="K53" s="17">
        <v>16.75</v>
      </c>
      <c r="L53" s="17"/>
    </row>
    <row r="54" spans="1:12">
      <c r="A54" s="17">
        <v>2018</v>
      </c>
      <c r="B54" s="17"/>
      <c r="C54" s="17">
        <v>7.92</v>
      </c>
      <c r="D54" s="17">
        <v>19.29</v>
      </c>
      <c r="E54" s="17">
        <v>18.690000000000001</v>
      </c>
      <c r="F54" s="17">
        <v>26.13</v>
      </c>
      <c r="G54" s="17">
        <v>18.72</v>
      </c>
      <c r="H54" s="17">
        <v>8.94</v>
      </c>
      <c r="I54" s="17">
        <v>8.44</v>
      </c>
      <c r="J54" s="17">
        <v>37.409999999999997</v>
      </c>
      <c r="K54" s="17">
        <v>15.77</v>
      </c>
      <c r="L54" s="17"/>
    </row>
    <row r="55" spans="1:12">
      <c r="A55" s="17">
        <v>2019</v>
      </c>
      <c r="B55" s="17"/>
      <c r="C55" s="17">
        <v>7.79</v>
      </c>
      <c r="D55" s="17">
        <v>18.57</v>
      </c>
      <c r="E55" s="17">
        <v>16.690000000000001</v>
      </c>
      <c r="F55" s="17">
        <v>22.88</v>
      </c>
      <c r="G55" s="17">
        <v>16.739999999999998</v>
      </c>
      <c r="H55" s="17">
        <v>8.6</v>
      </c>
      <c r="I55" s="17">
        <v>8.31</v>
      </c>
      <c r="J55" s="17">
        <v>38.18</v>
      </c>
      <c r="K55" s="17">
        <v>15.55</v>
      </c>
      <c r="L55" s="17"/>
    </row>
    <row r="56" spans="1:12">
      <c r="A56" s="17">
        <v>2020</v>
      </c>
      <c r="B56" s="17"/>
      <c r="C56" s="17">
        <v>7.65</v>
      </c>
      <c r="D56" s="17">
        <v>16.100000000000001</v>
      </c>
      <c r="E56" s="17">
        <v>15.07</v>
      </c>
      <c r="F56" s="17">
        <v>14.86</v>
      </c>
      <c r="G56" s="17">
        <v>15.08</v>
      </c>
      <c r="H56" s="17">
        <v>7.11</v>
      </c>
      <c r="I56" s="17">
        <v>8.1</v>
      </c>
      <c r="J56" s="17">
        <v>38.229999999999997</v>
      </c>
      <c r="K56" s="17">
        <v>16.05</v>
      </c>
      <c r="L56" s="17"/>
    </row>
    <row r="57" spans="1:12">
      <c r="A57" s="18">
        <v>2021</v>
      </c>
      <c r="B57" s="18"/>
      <c r="C57" s="18">
        <v>10.17</v>
      </c>
      <c r="D57" s="18">
        <v>20.420000000000002</v>
      </c>
      <c r="E57" s="18">
        <v>21.17</v>
      </c>
      <c r="F57" s="18">
        <v>23.47</v>
      </c>
      <c r="G57" s="18">
        <v>21.17</v>
      </c>
      <c r="H57" s="18">
        <v>8.5399999999999991</v>
      </c>
      <c r="I57" s="18">
        <v>10.88</v>
      </c>
      <c r="J57" s="18">
        <v>38.61</v>
      </c>
      <c r="K57" s="18">
        <v>18.38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29.1</v>
      </c>
      <c r="C59" s="16">
        <v>459.4</v>
      </c>
      <c r="D59" s="16">
        <v>84.1</v>
      </c>
      <c r="E59" s="16">
        <v>65.900000000000006</v>
      </c>
      <c r="F59" s="16">
        <v>12.5</v>
      </c>
      <c r="G59" s="16">
        <v>162.5</v>
      </c>
      <c r="H59" s="16">
        <v>1.3</v>
      </c>
      <c r="I59" s="16">
        <v>652.29999999999995</v>
      </c>
      <c r="J59" s="16">
        <v>612.9</v>
      </c>
      <c r="K59" s="20">
        <v>1265.2</v>
      </c>
      <c r="L59" s="16"/>
    </row>
    <row r="60" spans="1:12">
      <c r="A60" s="17">
        <v>1971</v>
      </c>
      <c r="B60" s="17">
        <v>29.9</v>
      </c>
      <c r="C60" s="17">
        <v>496</v>
      </c>
      <c r="D60" s="17">
        <v>91.7</v>
      </c>
      <c r="E60" s="17">
        <v>65</v>
      </c>
      <c r="F60" s="17">
        <v>11.6</v>
      </c>
      <c r="G60" s="17">
        <v>168.3</v>
      </c>
      <c r="H60" s="17">
        <v>1.3</v>
      </c>
      <c r="I60" s="17">
        <v>695.4</v>
      </c>
      <c r="J60" s="17">
        <v>678.9</v>
      </c>
      <c r="K60" s="21">
        <v>1374.3</v>
      </c>
      <c r="L60" s="17"/>
    </row>
    <row r="61" spans="1:12">
      <c r="A61" s="17">
        <v>1972</v>
      </c>
      <c r="B61" s="17">
        <v>18.3</v>
      </c>
      <c r="C61" s="17">
        <v>553.70000000000005</v>
      </c>
      <c r="D61" s="17">
        <v>96.4</v>
      </c>
      <c r="E61" s="17">
        <v>76.3</v>
      </c>
      <c r="F61" s="17">
        <v>16.2</v>
      </c>
      <c r="G61" s="17">
        <v>188.9</v>
      </c>
      <c r="H61" s="17">
        <v>1.4</v>
      </c>
      <c r="I61" s="17">
        <v>762.3</v>
      </c>
      <c r="J61" s="17">
        <v>761.8</v>
      </c>
      <c r="K61" s="21">
        <v>1524.1</v>
      </c>
      <c r="L61" s="17"/>
    </row>
    <row r="62" spans="1:12">
      <c r="A62" s="17">
        <v>1973</v>
      </c>
      <c r="B62" s="17">
        <v>9.4</v>
      </c>
      <c r="C62" s="17">
        <v>540.5</v>
      </c>
      <c r="D62" s="17">
        <v>119.6</v>
      </c>
      <c r="E62" s="17">
        <v>123.1</v>
      </c>
      <c r="F62" s="17">
        <v>19.7</v>
      </c>
      <c r="G62" s="17">
        <v>262.3</v>
      </c>
      <c r="H62" s="17">
        <v>1.5</v>
      </c>
      <c r="I62" s="17">
        <v>813.7</v>
      </c>
      <c r="J62" s="17">
        <v>853</v>
      </c>
      <c r="K62" s="21">
        <v>1666.7</v>
      </c>
      <c r="L62" s="17"/>
    </row>
    <row r="63" spans="1:12">
      <c r="A63" s="17">
        <v>1974</v>
      </c>
      <c r="B63" s="17">
        <v>12.7</v>
      </c>
      <c r="C63" s="17">
        <v>623.4</v>
      </c>
      <c r="D63" s="17">
        <v>180.3</v>
      </c>
      <c r="E63" s="17">
        <v>124</v>
      </c>
      <c r="F63" s="17">
        <v>23.6</v>
      </c>
      <c r="G63" s="17">
        <v>327.9</v>
      </c>
      <c r="H63" s="17">
        <v>2.4</v>
      </c>
      <c r="I63" s="17">
        <v>966.4</v>
      </c>
      <c r="J63" s="17">
        <v>956.1</v>
      </c>
      <c r="K63" s="21">
        <v>1922.5</v>
      </c>
      <c r="L63" s="17"/>
    </row>
    <row r="64" spans="1:12">
      <c r="A64" s="17">
        <v>1975</v>
      </c>
      <c r="B64" s="17">
        <v>10.9</v>
      </c>
      <c r="C64" s="17">
        <v>772</v>
      </c>
      <c r="D64" s="17">
        <v>185.3</v>
      </c>
      <c r="E64" s="17">
        <v>131.1</v>
      </c>
      <c r="F64" s="17">
        <v>22.1</v>
      </c>
      <c r="G64" s="17">
        <v>338.4</v>
      </c>
      <c r="H64" s="17">
        <v>2.8</v>
      </c>
      <c r="I64" s="21">
        <v>1124.0999999999999</v>
      </c>
      <c r="J64" s="21">
        <v>1026.4000000000001</v>
      </c>
      <c r="K64" s="21">
        <v>2150.4</v>
      </c>
      <c r="L64" s="17"/>
    </row>
    <row r="65" spans="1:12">
      <c r="A65" s="17">
        <v>1976</v>
      </c>
      <c r="B65" s="17">
        <v>13.3</v>
      </c>
      <c r="C65" s="17">
        <v>964.1</v>
      </c>
      <c r="D65" s="17">
        <v>241.2</v>
      </c>
      <c r="E65" s="17">
        <v>158.4</v>
      </c>
      <c r="F65" s="17">
        <v>10.8</v>
      </c>
      <c r="G65" s="17">
        <v>410.4</v>
      </c>
      <c r="H65" s="17">
        <v>3.3</v>
      </c>
      <c r="I65" s="21">
        <v>1391.1</v>
      </c>
      <c r="J65" s="21">
        <v>1093.7</v>
      </c>
      <c r="K65" s="21">
        <v>2484.8000000000002</v>
      </c>
      <c r="L65" s="17"/>
    </row>
    <row r="66" spans="1:12">
      <c r="A66" s="17">
        <v>1977</v>
      </c>
      <c r="B66" s="17">
        <v>11.3</v>
      </c>
      <c r="C66" s="21">
        <v>1150.7</v>
      </c>
      <c r="D66" s="17">
        <v>268.2</v>
      </c>
      <c r="E66" s="17">
        <v>173</v>
      </c>
      <c r="F66" s="17">
        <v>10.199999999999999</v>
      </c>
      <c r="G66" s="17">
        <v>451.4</v>
      </c>
      <c r="H66" s="17">
        <v>4.2</v>
      </c>
      <c r="I66" s="21">
        <v>1617.7</v>
      </c>
      <c r="J66" s="21">
        <v>1237.7</v>
      </c>
      <c r="K66" s="21">
        <v>2855.4</v>
      </c>
      <c r="L66" s="17"/>
    </row>
    <row r="67" spans="1:12">
      <c r="A67" s="17">
        <v>1978</v>
      </c>
      <c r="B67" s="17">
        <v>10.1</v>
      </c>
      <c r="C67" s="21">
        <v>1302.9000000000001</v>
      </c>
      <c r="D67" s="17">
        <v>296.3</v>
      </c>
      <c r="E67" s="17">
        <v>158.69999999999999</v>
      </c>
      <c r="F67" s="17">
        <v>17.100000000000001</v>
      </c>
      <c r="G67" s="17">
        <v>472.1</v>
      </c>
      <c r="H67" s="17">
        <v>5.7</v>
      </c>
      <c r="I67" s="21">
        <v>1790.7</v>
      </c>
      <c r="J67" s="21">
        <v>1427.5</v>
      </c>
      <c r="K67" s="21">
        <v>3218.2</v>
      </c>
      <c r="L67" s="17"/>
    </row>
    <row r="68" spans="1:12">
      <c r="A68" s="17">
        <v>1979</v>
      </c>
      <c r="B68" s="17">
        <v>3.4</v>
      </c>
      <c r="C68" s="21">
        <v>1489.7</v>
      </c>
      <c r="D68" s="17">
        <v>241.6</v>
      </c>
      <c r="E68" s="17">
        <v>126.4</v>
      </c>
      <c r="F68" s="17">
        <v>13.8</v>
      </c>
      <c r="G68" s="17">
        <v>381.8</v>
      </c>
      <c r="H68" s="17">
        <v>9.9</v>
      </c>
      <c r="I68" s="21">
        <v>1884.8</v>
      </c>
      <c r="J68" s="21">
        <v>1549.1</v>
      </c>
      <c r="K68" s="21">
        <v>3433.9</v>
      </c>
      <c r="L68" s="17"/>
    </row>
    <row r="69" spans="1:12">
      <c r="A69" s="17">
        <v>1980</v>
      </c>
      <c r="B69" s="17">
        <v>1.9</v>
      </c>
      <c r="C69" s="21">
        <v>1728.1</v>
      </c>
      <c r="D69" s="17">
        <v>141.30000000000001</v>
      </c>
      <c r="E69" s="17">
        <v>110.3</v>
      </c>
      <c r="F69" s="17">
        <v>7.9</v>
      </c>
      <c r="G69" s="17">
        <v>259.60000000000002</v>
      </c>
      <c r="H69" s="17">
        <v>26.4</v>
      </c>
      <c r="I69" s="21">
        <v>2016</v>
      </c>
      <c r="J69" s="21">
        <v>1815.6</v>
      </c>
      <c r="K69" s="21">
        <v>3831.6</v>
      </c>
      <c r="L69" s="17"/>
    </row>
    <row r="70" spans="1:12">
      <c r="A70" s="17">
        <v>1981</v>
      </c>
      <c r="B70" s="17">
        <v>2.5</v>
      </c>
      <c r="C70" s="21">
        <v>1890.9</v>
      </c>
      <c r="D70" s="17">
        <v>126.3</v>
      </c>
      <c r="E70" s="17">
        <v>115.3</v>
      </c>
      <c r="F70" s="17">
        <v>9</v>
      </c>
      <c r="G70" s="17">
        <v>250.7</v>
      </c>
      <c r="H70" s="17">
        <v>34.1</v>
      </c>
      <c r="I70" s="21">
        <v>2178.1</v>
      </c>
      <c r="J70" s="21">
        <v>2000.1</v>
      </c>
      <c r="K70" s="21">
        <v>4178.2</v>
      </c>
      <c r="L70" s="17"/>
    </row>
    <row r="71" spans="1:12">
      <c r="A71" s="17">
        <v>1982</v>
      </c>
      <c r="B71" s="17">
        <v>3.6</v>
      </c>
      <c r="C71" s="21">
        <v>2170.3000000000002</v>
      </c>
      <c r="D71" s="17">
        <v>124.2</v>
      </c>
      <c r="E71" s="17">
        <v>119.7</v>
      </c>
      <c r="F71" s="17">
        <v>20.2</v>
      </c>
      <c r="G71" s="17">
        <v>264.10000000000002</v>
      </c>
      <c r="H71" s="17">
        <v>33.9</v>
      </c>
      <c r="I71" s="21">
        <v>2472</v>
      </c>
      <c r="J71" s="21">
        <v>2249.8000000000002</v>
      </c>
      <c r="K71" s="21">
        <v>4721.8</v>
      </c>
      <c r="L71" s="17"/>
    </row>
    <row r="72" spans="1:12">
      <c r="A72" s="17">
        <v>1983</v>
      </c>
      <c r="B72" s="17">
        <v>4.2</v>
      </c>
      <c r="C72" s="21">
        <v>2354.3000000000002</v>
      </c>
      <c r="D72" s="17">
        <v>84.5</v>
      </c>
      <c r="E72" s="17">
        <v>151.4</v>
      </c>
      <c r="F72" s="17">
        <v>8.1</v>
      </c>
      <c r="G72" s="17">
        <v>244</v>
      </c>
      <c r="H72" s="17">
        <v>35.6</v>
      </c>
      <c r="I72" s="21">
        <v>2638.1</v>
      </c>
      <c r="J72" s="21">
        <v>2823.3</v>
      </c>
      <c r="K72" s="21">
        <v>5461.4</v>
      </c>
      <c r="L72" s="17"/>
    </row>
    <row r="73" spans="1:12">
      <c r="A73" s="17">
        <v>1984</v>
      </c>
      <c r="B73" s="17">
        <v>4.7</v>
      </c>
      <c r="C73" s="21">
        <v>2574.9</v>
      </c>
      <c r="D73" s="17">
        <v>104.5</v>
      </c>
      <c r="E73" s="17">
        <v>98.1</v>
      </c>
      <c r="F73" s="17">
        <v>10.6</v>
      </c>
      <c r="G73" s="17">
        <v>213.2</v>
      </c>
      <c r="H73" s="17">
        <v>31.1</v>
      </c>
      <c r="I73" s="21">
        <v>2823.9</v>
      </c>
      <c r="J73" s="21">
        <v>2665.4</v>
      </c>
      <c r="K73" s="21">
        <v>5489.3</v>
      </c>
      <c r="L73" s="17"/>
    </row>
    <row r="74" spans="1:12">
      <c r="A74" s="17">
        <v>1985</v>
      </c>
      <c r="B74" s="17">
        <v>3.1</v>
      </c>
      <c r="C74" s="21">
        <v>2480.4</v>
      </c>
      <c r="D74" s="17">
        <v>100.8</v>
      </c>
      <c r="E74" s="17">
        <v>106.1</v>
      </c>
      <c r="F74" s="17">
        <v>22.6</v>
      </c>
      <c r="G74" s="17">
        <v>229.5</v>
      </c>
      <c r="H74" s="17">
        <v>30.8</v>
      </c>
      <c r="I74" s="21">
        <v>2743.8</v>
      </c>
      <c r="J74" s="21">
        <v>2702.2</v>
      </c>
      <c r="K74" s="21">
        <v>5446</v>
      </c>
      <c r="L74" s="17"/>
    </row>
    <row r="75" spans="1:12">
      <c r="A75" s="17">
        <v>1986</v>
      </c>
      <c r="B75" s="17">
        <v>2.8</v>
      </c>
      <c r="C75" s="21">
        <v>2214.8000000000002</v>
      </c>
      <c r="D75" s="17">
        <v>73.7</v>
      </c>
      <c r="E75" s="17">
        <v>76.400000000000006</v>
      </c>
      <c r="F75" s="17">
        <v>6</v>
      </c>
      <c r="G75" s="17">
        <v>156.1</v>
      </c>
      <c r="H75" s="17">
        <v>22.5</v>
      </c>
      <c r="I75" s="21">
        <v>2396.1999999999998</v>
      </c>
      <c r="J75" s="21">
        <v>2930.9</v>
      </c>
      <c r="K75" s="21">
        <v>5327.2</v>
      </c>
      <c r="L75" s="17"/>
    </row>
    <row r="76" spans="1:12">
      <c r="A76" s="17">
        <v>1987</v>
      </c>
      <c r="B76" s="17">
        <v>3.4</v>
      </c>
      <c r="C76" s="21">
        <v>1961.9</v>
      </c>
      <c r="D76" s="17">
        <v>73.900000000000006</v>
      </c>
      <c r="E76" s="17">
        <v>87.7</v>
      </c>
      <c r="F76" s="17">
        <v>5.5</v>
      </c>
      <c r="G76" s="17">
        <v>167</v>
      </c>
      <c r="H76" s="17">
        <v>22.5</v>
      </c>
      <c r="I76" s="21">
        <v>2154.8000000000002</v>
      </c>
      <c r="J76" s="21">
        <v>3254.9</v>
      </c>
      <c r="K76" s="21">
        <v>5409.7</v>
      </c>
      <c r="L76" s="17"/>
    </row>
    <row r="77" spans="1:12">
      <c r="A77" s="17">
        <v>1988</v>
      </c>
      <c r="B77" s="17">
        <v>2.8</v>
      </c>
      <c r="C77" s="21">
        <v>2126.8000000000002</v>
      </c>
      <c r="D77" s="17">
        <v>76.5</v>
      </c>
      <c r="E77" s="17">
        <v>79.599999999999994</v>
      </c>
      <c r="F77" s="17">
        <v>6</v>
      </c>
      <c r="G77" s="17">
        <v>162.1</v>
      </c>
      <c r="H77" s="17">
        <v>24.3</v>
      </c>
      <c r="I77" s="21">
        <v>2315.8000000000002</v>
      </c>
      <c r="J77" s="21">
        <v>3309</v>
      </c>
      <c r="K77" s="21">
        <v>5624.9</v>
      </c>
      <c r="L77" s="17"/>
    </row>
    <row r="78" spans="1:12">
      <c r="A78" s="17">
        <v>1989</v>
      </c>
      <c r="B78" s="17">
        <v>3.2</v>
      </c>
      <c r="C78" s="21">
        <v>2457.9</v>
      </c>
      <c r="D78" s="17">
        <v>65.7</v>
      </c>
      <c r="E78" s="17">
        <v>110.3</v>
      </c>
      <c r="F78" s="17">
        <v>6.8</v>
      </c>
      <c r="G78" s="17">
        <v>182.7</v>
      </c>
      <c r="H78" s="17">
        <v>27.1</v>
      </c>
      <c r="I78" s="21">
        <v>2670.9</v>
      </c>
      <c r="J78" s="21">
        <v>3227</v>
      </c>
      <c r="K78" s="21">
        <v>5898</v>
      </c>
      <c r="L78" s="17"/>
    </row>
    <row r="79" spans="1:12">
      <c r="A79" s="17">
        <v>1990</v>
      </c>
      <c r="B79" s="17">
        <v>2.7</v>
      </c>
      <c r="C79" s="21">
        <v>2238.1999999999998</v>
      </c>
      <c r="D79" s="17">
        <v>59.8</v>
      </c>
      <c r="E79" s="17">
        <v>97.7</v>
      </c>
      <c r="F79" s="17">
        <v>4.2</v>
      </c>
      <c r="G79" s="17">
        <v>161.6</v>
      </c>
      <c r="H79" s="17">
        <v>36.200000000000003</v>
      </c>
      <c r="I79" s="21">
        <v>2438.6999999999998</v>
      </c>
      <c r="J79" s="21">
        <v>3260.4</v>
      </c>
      <c r="K79" s="21">
        <v>5699.1</v>
      </c>
      <c r="L79" s="17"/>
    </row>
    <row r="80" spans="1:12">
      <c r="A80" s="17">
        <v>1991</v>
      </c>
      <c r="B80" s="17">
        <v>2.2999999999999998</v>
      </c>
      <c r="C80" s="21">
        <v>2310.6</v>
      </c>
      <c r="D80" s="17">
        <v>50.7</v>
      </c>
      <c r="E80" s="17">
        <v>102.7</v>
      </c>
      <c r="F80" s="17">
        <v>4.8</v>
      </c>
      <c r="G80" s="17">
        <v>158.1</v>
      </c>
      <c r="H80" s="17">
        <v>36.4</v>
      </c>
      <c r="I80" s="21">
        <v>2507.4</v>
      </c>
      <c r="J80" s="21">
        <v>3549.1</v>
      </c>
      <c r="K80" s="21">
        <v>6056.5</v>
      </c>
      <c r="L80" s="17"/>
    </row>
    <row r="81" spans="1:12">
      <c r="A81" s="17">
        <v>1992</v>
      </c>
      <c r="B81" s="17">
        <v>2.5</v>
      </c>
      <c r="C81" s="21">
        <v>2420.1</v>
      </c>
      <c r="D81" s="17">
        <v>38.799999999999997</v>
      </c>
      <c r="E81" s="17">
        <v>107.4</v>
      </c>
      <c r="F81" s="17">
        <v>2.4</v>
      </c>
      <c r="G81" s="17">
        <v>148.5</v>
      </c>
      <c r="H81" s="17">
        <v>34.9</v>
      </c>
      <c r="I81" s="21">
        <v>2606</v>
      </c>
      <c r="J81" s="21">
        <v>3331.9</v>
      </c>
      <c r="K81" s="21">
        <v>5937.8</v>
      </c>
      <c r="L81" s="17"/>
    </row>
    <row r="82" spans="1:12">
      <c r="A82" s="17">
        <v>1993</v>
      </c>
      <c r="B82" s="17">
        <v>2.4</v>
      </c>
      <c r="C82" s="21">
        <v>2734.6</v>
      </c>
      <c r="D82" s="17">
        <v>28</v>
      </c>
      <c r="E82" s="17">
        <v>112.8</v>
      </c>
      <c r="F82" s="17">
        <v>2.8</v>
      </c>
      <c r="G82" s="17">
        <v>143.6</v>
      </c>
      <c r="H82" s="17">
        <v>17.5</v>
      </c>
      <c r="I82" s="21">
        <v>2898.1</v>
      </c>
      <c r="J82" s="21">
        <v>3621.7</v>
      </c>
      <c r="K82" s="21">
        <v>6519.8</v>
      </c>
      <c r="L82" s="17"/>
    </row>
    <row r="83" spans="1:12">
      <c r="A83" s="17">
        <v>1994</v>
      </c>
      <c r="B83" s="17">
        <v>2</v>
      </c>
      <c r="C83" s="21">
        <v>2607.6999999999998</v>
      </c>
      <c r="D83" s="17">
        <v>25.7</v>
      </c>
      <c r="E83" s="17">
        <v>116.2</v>
      </c>
      <c r="F83" s="17">
        <v>2.6</v>
      </c>
      <c r="G83" s="17">
        <v>144.5</v>
      </c>
      <c r="H83" s="17">
        <v>16.100000000000001</v>
      </c>
      <c r="I83" s="21">
        <v>2770.3</v>
      </c>
      <c r="J83" s="21">
        <v>3564.3</v>
      </c>
      <c r="K83" s="21">
        <v>6334.5</v>
      </c>
      <c r="L83" s="17"/>
    </row>
    <row r="84" spans="1:12">
      <c r="A84" s="17">
        <v>1995</v>
      </c>
      <c r="B84" s="17">
        <v>1.5</v>
      </c>
      <c r="C84" s="21">
        <v>2335.1999999999998</v>
      </c>
      <c r="D84" s="17">
        <v>26.7</v>
      </c>
      <c r="E84" s="17">
        <v>118.9</v>
      </c>
      <c r="F84" s="17">
        <v>3.5</v>
      </c>
      <c r="G84" s="17">
        <v>149</v>
      </c>
      <c r="H84" s="17">
        <v>15.8</v>
      </c>
      <c r="I84" s="21">
        <v>2501.5</v>
      </c>
      <c r="J84" s="21">
        <v>3981.8</v>
      </c>
      <c r="K84" s="21">
        <v>6483.3</v>
      </c>
      <c r="L84" s="17"/>
    </row>
    <row r="85" spans="1:12">
      <c r="A85" s="17">
        <v>1996</v>
      </c>
      <c r="B85" s="17">
        <v>1.1000000000000001</v>
      </c>
      <c r="C85" s="21">
        <v>2842.4</v>
      </c>
      <c r="D85" s="17">
        <v>29.7</v>
      </c>
      <c r="E85" s="17">
        <v>186.9</v>
      </c>
      <c r="F85" s="17">
        <v>4.5</v>
      </c>
      <c r="G85" s="17">
        <v>221.1</v>
      </c>
      <c r="H85" s="17">
        <v>18.8</v>
      </c>
      <c r="I85" s="21">
        <v>3083.4</v>
      </c>
      <c r="J85" s="21">
        <v>3883.5</v>
      </c>
      <c r="K85" s="21">
        <v>6966.8</v>
      </c>
      <c r="L85" s="17"/>
    </row>
    <row r="86" spans="1:12">
      <c r="A86" s="17">
        <v>1997</v>
      </c>
      <c r="B86" s="17">
        <v>1.5</v>
      </c>
      <c r="C86" s="21">
        <v>2958.5</v>
      </c>
      <c r="D86" s="17">
        <v>27.5</v>
      </c>
      <c r="E86" s="17">
        <v>190.4</v>
      </c>
      <c r="F86" s="17">
        <v>5.0999999999999996</v>
      </c>
      <c r="G86" s="17">
        <v>223</v>
      </c>
      <c r="H86" s="17">
        <v>12.1</v>
      </c>
      <c r="I86" s="21">
        <v>3195.2</v>
      </c>
      <c r="J86" s="21">
        <v>3887.9</v>
      </c>
      <c r="K86" s="21">
        <v>7083</v>
      </c>
      <c r="L86" s="17"/>
    </row>
    <row r="87" spans="1:12">
      <c r="A87" s="17">
        <v>1998</v>
      </c>
      <c r="B87" s="17">
        <v>1.2</v>
      </c>
      <c r="C87" s="21">
        <v>2241.6999999999998</v>
      </c>
      <c r="D87" s="17">
        <v>13.7</v>
      </c>
      <c r="E87" s="17">
        <v>139.6</v>
      </c>
      <c r="F87" s="17">
        <v>5.4</v>
      </c>
      <c r="G87" s="17">
        <v>158.69999999999999</v>
      </c>
      <c r="H87" s="17">
        <v>9.3000000000000007</v>
      </c>
      <c r="I87" s="21">
        <v>2410.9</v>
      </c>
      <c r="J87" s="21">
        <v>3910.2</v>
      </c>
      <c r="K87" s="21">
        <v>6321.1</v>
      </c>
      <c r="L87" s="17"/>
    </row>
    <row r="88" spans="1:12">
      <c r="A88" s="17">
        <v>1999</v>
      </c>
      <c r="B88" s="17">
        <v>0.9</v>
      </c>
      <c r="C88" s="21">
        <v>2448.6999999999998</v>
      </c>
      <c r="D88" s="17">
        <v>16.2</v>
      </c>
      <c r="E88" s="17">
        <v>200.7</v>
      </c>
      <c r="F88" s="17">
        <v>24.7</v>
      </c>
      <c r="G88" s="17">
        <v>241.6</v>
      </c>
      <c r="H88" s="17">
        <v>9.8000000000000007</v>
      </c>
      <c r="I88" s="21">
        <v>2701</v>
      </c>
      <c r="J88" s="21">
        <v>3500.9</v>
      </c>
      <c r="K88" s="21">
        <v>6201.9</v>
      </c>
      <c r="L88" s="17"/>
    </row>
    <row r="89" spans="1:12">
      <c r="A89" s="17">
        <v>2000</v>
      </c>
      <c r="B89" s="17">
        <v>1</v>
      </c>
      <c r="C89" s="21">
        <v>3423.5</v>
      </c>
      <c r="D89" s="17">
        <v>20.100000000000001</v>
      </c>
      <c r="E89" s="17">
        <v>235.1</v>
      </c>
      <c r="F89" s="17">
        <v>6.4</v>
      </c>
      <c r="G89" s="17">
        <v>261.60000000000002</v>
      </c>
      <c r="H89" s="17">
        <v>15.9</v>
      </c>
      <c r="I89" s="21">
        <v>3702</v>
      </c>
      <c r="J89" s="21">
        <v>3546.3</v>
      </c>
      <c r="K89" s="21">
        <v>7248.3</v>
      </c>
      <c r="L89" s="17"/>
    </row>
    <row r="90" spans="1:12">
      <c r="A90" s="17">
        <v>2001</v>
      </c>
      <c r="B90" s="17">
        <v>1.3</v>
      </c>
      <c r="C90" s="21">
        <v>3861.4</v>
      </c>
      <c r="D90" s="17">
        <v>16</v>
      </c>
      <c r="E90" s="17">
        <v>194</v>
      </c>
      <c r="F90" s="17">
        <v>7.2</v>
      </c>
      <c r="G90" s="17">
        <v>217.1</v>
      </c>
      <c r="H90" s="17">
        <v>20.6</v>
      </c>
      <c r="I90" s="21">
        <v>4100.3999999999996</v>
      </c>
      <c r="J90" s="21">
        <v>3644.6</v>
      </c>
      <c r="K90" s="21">
        <v>7745</v>
      </c>
      <c r="L90" s="17"/>
    </row>
    <row r="91" spans="1:12">
      <c r="A91" s="17">
        <v>2002</v>
      </c>
      <c r="B91" s="17">
        <v>1</v>
      </c>
      <c r="C91" s="21">
        <v>2944.8</v>
      </c>
      <c r="D91" s="17">
        <v>11.5</v>
      </c>
      <c r="E91" s="17">
        <v>209.3</v>
      </c>
      <c r="F91" s="17">
        <v>7.5</v>
      </c>
      <c r="G91" s="17">
        <v>228.3</v>
      </c>
      <c r="H91" s="17">
        <v>19</v>
      </c>
      <c r="I91" s="21">
        <v>3193</v>
      </c>
      <c r="J91" s="21">
        <v>3777.9</v>
      </c>
      <c r="K91" s="21">
        <v>6970.9</v>
      </c>
      <c r="L91" s="17"/>
    </row>
    <row r="92" spans="1:12">
      <c r="A92" s="17">
        <v>2003</v>
      </c>
      <c r="B92" s="17">
        <v>1.4</v>
      </c>
      <c r="C92" s="21">
        <v>4095.4</v>
      </c>
      <c r="D92" s="17">
        <v>13.5</v>
      </c>
      <c r="E92" s="17">
        <v>202.3</v>
      </c>
      <c r="F92" s="17">
        <v>6.1</v>
      </c>
      <c r="G92" s="17">
        <v>221.9</v>
      </c>
      <c r="H92" s="17">
        <v>24</v>
      </c>
      <c r="I92" s="21">
        <v>4342.7</v>
      </c>
      <c r="J92" s="21">
        <v>3615.8</v>
      </c>
      <c r="K92" s="21">
        <v>7958.5</v>
      </c>
      <c r="L92" s="17"/>
    </row>
    <row r="93" spans="1:12">
      <c r="A93" s="17">
        <v>2004</v>
      </c>
      <c r="B93" s="17">
        <v>1</v>
      </c>
      <c r="C93" s="21">
        <v>4172.5</v>
      </c>
      <c r="D93" s="17">
        <v>19.100000000000001</v>
      </c>
      <c r="E93" s="17">
        <v>215.8</v>
      </c>
      <c r="F93" s="17">
        <v>6.4</v>
      </c>
      <c r="G93" s="17">
        <v>241.2</v>
      </c>
      <c r="H93" s="17">
        <v>28</v>
      </c>
      <c r="I93" s="21">
        <v>4442.7</v>
      </c>
      <c r="J93" s="21">
        <v>3638.3</v>
      </c>
      <c r="K93" s="21">
        <v>8081</v>
      </c>
      <c r="L93" s="17"/>
    </row>
    <row r="94" spans="1:12">
      <c r="A94" s="17">
        <v>2005</v>
      </c>
      <c r="B94" s="17">
        <v>0.6</v>
      </c>
      <c r="C94" s="21">
        <v>5084.6000000000004</v>
      </c>
      <c r="D94" s="17">
        <v>19.100000000000001</v>
      </c>
      <c r="E94" s="17">
        <v>263.89999999999998</v>
      </c>
      <c r="F94" s="17">
        <v>10.3</v>
      </c>
      <c r="G94" s="17">
        <v>293.3</v>
      </c>
      <c r="H94" s="17">
        <v>13.8</v>
      </c>
      <c r="I94" s="21">
        <v>5392.3</v>
      </c>
      <c r="J94" s="21">
        <v>4054.9</v>
      </c>
      <c r="K94" s="21">
        <v>9447.2000000000007</v>
      </c>
      <c r="L94" s="17"/>
    </row>
    <row r="95" spans="1:12">
      <c r="A95" s="17">
        <v>2006</v>
      </c>
      <c r="B95" s="17">
        <v>0.8</v>
      </c>
      <c r="C95" s="21">
        <v>4452.2</v>
      </c>
      <c r="D95" s="17">
        <v>18.5</v>
      </c>
      <c r="E95" s="17">
        <v>321.60000000000002</v>
      </c>
      <c r="F95" s="17">
        <v>7.6</v>
      </c>
      <c r="G95" s="17">
        <v>347.7</v>
      </c>
      <c r="H95" s="17">
        <v>14.1</v>
      </c>
      <c r="I95" s="21">
        <v>4814.8999999999996</v>
      </c>
      <c r="J95" s="21">
        <v>3907.2</v>
      </c>
      <c r="K95" s="21">
        <v>8722.1</v>
      </c>
      <c r="L95" s="17"/>
    </row>
    <row r="96" spans="1:12">
      <c r="A96" s="17">
        <v>2007</v>
      </c>
      <c r="B96" s="17">
        <v>1.1000000000000001</v>
      </c>
      <c r="C96" s="21">
        <v>4659.6000000000004</v>
      </c>
      <c r="D96" s="17">
        <v>17.5</v>
      </c>
      <c r="E96" s="17">
        <v>401.3</v>
      </c>
      <c r="F96" s="17">
        <v>6.6</v>
      </c>
      <c r="G96" s="17">
        <v>425.3</v>
      </c>
      <c r="H96" s="17">
        <v>17.2</v>
      </c>
      <c r="I96" s="21">
        <v>5103.3</v>
      </c>
      <c r="J96" s="21">
        <v>4863.3</v>
      </c>
      <c r="K96" s="21">
        <v>9966.6</v>
      </c>
      <c r="L96" s="17"/>
    </row>
    <row r="97" spans="1:12">
      <c r="A97" s="17">
        <v>2008</v>
      </c>
      <c r="B97" s="17"/>
      <c r="C97" s="21">
        <v>5623.7</v>
      </c>
      <c r="D97" s="17">
        <v>28.6</v>
      </c>
      <c r="E97" s="17">
        <v>645.29999999999995</v>
      </c>
      <c r="F97" s="17">
        <v>3.2</v>
      </c>
      <c r="G97" s="17">
        <v>677</v>
      </c>
      <c r="H97" s="17">
        <v>23.7</v>
      </c>
      <c r="I97" s="21">
        <v>6324.5</v>
      </c>
      <c r="J97" s="21">
        <v>5177.7</v>
      </c>
      <c r="K97" s="21">
        <v>11502.2</v>
      </c>
      <c r="L97" s="17"/>
    </row>
    <row r="98" spans="1:12">
      <c r="A98" s="17">
        <v>2009</v>
      </c>
      <c r="B98" s="17"/>
      <c r="C98" s="21">
        <v>3947.4</v>
      </c>
      <c r="D98" s="17">
        <v>11.2</v>
      </c>
      <c r="E98" s="17">
        <v>468.8</v>
      </c>
      <c r="F98" s="17">
        <v>4.2</v>
      </c>
      <c r="G98" s="17">
        <v>484.3</v>
      </c>
      <c r="H98" s="17">
        <v>36</v>
      </c>
      <c r="I98" s="21">
        <v>4467.6000000000004</v>
      </c>
      <c r="J98" s="21">
        <v>4996.3999999999996</v>
      </c>
      <c r="K98" s="21">
        <v>9464</v>
      </c>
      <c r="L98" s="17"/>
    </row>
    <row r="99" spans="1:12">
      <c r="A99" s="17">
        <v>2010</v>
      </c>
      <c r="B99" s="17"/>
      <c r="C99" s="21">
        <v>3911.6</v>
      </c>
      <c r="D99" s="17">
        <v>14.3</v>
      </c>
      <c r="E99" s="17">
        <v>526.6</v>
      </c>
      <c r="F99" s="17">
        <v>4.9000000000000004</v>
      </c>
      <c r="G99" s="17">
        <v>545.79999999999995</v>
      </c>
      <c r="H99" s="17">
        <v>45.5</v>
      </c>
      <c r="I99" s="21">
        <v>4502.8999999999996</v>
      </c>
      <c r="J99" s="21">
        <v>5599</v>
      </c>
      <c r="K99" s="21">
        <v>10101.9</v>
      </c>
      <c r="L99" s="17"/>
    </row>
    <row r="100" spans="1:12">
      <c r="A100" s="17">
        <v>2011</v>
      </c>
      <c r="B100" s="17"/>
      <c r="C100" s="21">
        <v>3671.3</v>
      </c>
      <c r="D100" s="17">
        <v>17.399999999999999</v>
      </c>
      <c r="E100" s="17">
        <v>490.2</v>
      </c>
      <c r="F100" s="17">
        <v>3.9</v>
      </c>
      <c r="G100" s="17">
        <v>511.5</v>
      </c>
      <c r="H100" s="17">
        <v>53.1</v>
      </c>
      <c r="I100" s="21">
        <v>4235.8999999999996</v>
      </c>
      <c r="J100" s="21">
        <v>5545.1</v>
      </c>
      <c r="K100" s="21">
        <v>9781</v>
      </c>
      <c r="L100" s="17"/>
    </row>
    <row r="101" spans="1:12">
      <c r="A101" s="17">
        <v>2012</v>
      </c>
      <c r="B101" s="17"/>
      <c r="C101" s="21">
        <v>2981</v>
      </c>
      <c r="D101" s="17">
        <v>10.3</v>
      </c>
      <c r="E101" s="17">
        <v>354.8</v>
      </c>
      <c r="F101" s="17">
        <v>1.2</v>
      </c>
      <c r="G101" s="17">
        <v>366.3</v>
      </c>
      <c r="H101" s="17">
        <v>49.4</v>
      </c>
      <c r="I101" s="21">
        <v>3396.6</v>
      </c>
      <c r="J101" s="21">
        <v>5335.1</v>
      </c>
      <c r="K101" s="21">
        <v>8731.7000000000007</v>
      </c>
      <c r="L101" s="17"/>
    </row>
    <row r="102" spans="1:12">
      <c r="A102" s="17">
        <v>2013</v>
      </c>
      <c r="B102" s="17"/>
      <c r="C102" s="21">
        <v>3711.3</v>
      </c>
      <c r="D102" s="17">
        <v>12.6</v>
      </c>
      <c r="E102" s="17">
        <v>483</v>
      </c>
      <c r="F102" s="17">
        <v>1.7</v>
      </c>
      <c r="G102" s="17">
        <v>497.3</v>
      </c>
      <c r="H102" s="17">
        <v>63.1</v>
      </c>
      <c r="I102" s="21">
        <v>4271.8</v>
      </c>
      <c r="J102" s="21">
        <v>4927.7</v>
      </c>
      <c r="K102" s="21">
        <v>9199.5</v>
      </c>
      <c r="L102" s="17"/>
    </row>
    <row r="103" spans="1:12">
      <c r="A103" s="17">
        <v>2014</v>
      </c>
      <c r="B103" s="17"/>
      <c r="C103" s="21">
        <v>4598.1000000000004</v>
      </c>
      <c r="D103" s="17">
        <v>13.4</v>
      </c>
      <c r="E103" s="17">
        <v>508.6</v>
      </c>
      <c r="F103" s="17">
        <v>3.1</v>
      </c>
      <c r="G103" s="17">
        <v>525.1</v>
      </c>
      <c r="H103" s="17">
        <v>62.3</v>
      </c>
      <c r="I103" s="21">
        <v>5185.5</v>
      </c>
      <c r="J103" s="21">
        <v>5481.1</v>
      </c>
      <c r="K103" s="21">
        <v>10666.6</v>
      </c>
      <c r="L103" s="17"/>
    </row>
    <row r="104" spans="1:12">
      <c r="A104" s="17">
        <v>2015</v>
      </c>
      <c r="B104" s="17"/>
      <c r="C104" s="21">
        <v>3195</v>
      </c>
      <c r="D104" s="17">
        <v>7.4</v>
      </c>
      <c r="E104" s="17">
        <v>314</v>
      </c>
      <c r="F104" s="17">
        <v>1.1000000000000001</v>
      </c>
      <c r="G104" s="17">
        <v>322.5</v>
      </c>
      <c r="H104" s="17">
        <v>15.8</v>
      </c>
      <c r="I104" s="21">
        <v>3533.2</v>
      </c>
      <c r="J104" s="21">
        <v>5581.1</v>
      </c>
      <c r="K104" s="21">
        <v>9114.2999999999993</v>
      </c>
      <c r="L104" s="17"/>
    </row>
    <row r="105" spans="1:12">
      <c r="A105" s="17">
        <v>2016</v>
      </c>
      <c r="B105" s="17"/>
      <c r="C105" s="21">
        <v>3046.3</v>
      </c>
      <c r="D105" s="17">
        <v>6.6</v>
      </c>
      <c r="E105" s="17">
        <v>270</v>
      </c>
      <c r="F105" s="17">
        <v>1.4</v>
      </c>
      <c r="G105" s="17">
        <v>278</v>
      </c>
      <c r="H105" s="17">
        <v>12</v>
      </c>
      <c r="I105" s="21">
        <v>3336.3</v>
      </c>
      <c r="J105" s="21">
        <v>5764.9</v>
      </c>
      <c r="K105" s="21">
        <v>9101.2000000000007</v>
      </c>
      <c r="L105" s="17"/>
    </row>
    <row r="106" spans="1:12">
      <c r="A106" s="17">
        <v>2017</v>
      </c>
      <c r="B106" s="17"/>
      <c r="C106" s="21">
        <v>3333.4</v>
      </c>
      <c r="D106" s="17">
        <v>7.5</v>
      </c>
      <c r="E106" s="17">
        <v>329</v>
      </c>
      <c r="F106" s="17">
        <v>1.1000000000000001</v>
      </c>
      <c r="G106" s="17">
        <v>337.5</v>
      </c>
      <c r="H106" s="17">
        <v>11.7</v>
      </c>
      <c r="I106" s="21">
        <v>3682.7</v>
      </c>
      <c r="J106" s="21">
        <v>5661.9</v>
      </c>
      <c r="K106" s="21">
        <v>9344.6</v>
      </c>
      <c r="L106" s="17"/>
    </row>
    <row r="107" spans="1:12">
      <c r="A107" s="17">
        <v>2018</v>
      </c>
      <c r="B107" s="17"/>
      <c r="C107" s="21">
        <v>3571.5</v>
      </c>
      <c r="D107" s="17">
        <v>9.5</v>
      </c>
      <c r="E107" s="17">
        <v>416.6</v>
      </c>
      <c r="F107" s="17">
        <v>1.2</v>
      </c>
      <c r="G107" s="17">
        <v>427.3</v>
      </c>
      <c r="H107" s="17">
        <v>16.7</v>
      </c>
      <c r="I107" s="21">
        <v>4015.4</v>
      </c>
      <c r="J107" s="21">
        <v>6028.5</v>
      </c>
      <c r="K107" s="21">
        <v>10043.9</v>
      </c>
      <c r="L107" s="17"/>
    </row>
    <row r="108" spans="1:12">
      <c r="A108" s="17">
        <v>2019</v>
      </c>
      <c r="B108" s="17"/>
      <c r="C108" s="21">
        <v>3522.5</v>
      </c>
      <c r="D108" s="17">
        <v>6.9</v>
      </c>
      <c r="E108" s="17">
        <v>464.2</v>
      </c>
      <c r="F108" s="17">
        <v>1.9</v>
      </c>
      <c r="G108" s="17">
        <v>472.9</v>
      </c>
      <c r="H108" s="17">
        <v>17</v>
      </c>
      <c r="I108" s="21">
        <v>4012.5</v>
      </c>
      <c r="J108" s="21">
        <v>5891</v>
      </c>
      <c r="K108" s="21">
        <v>9903.4</v>
      </c>
      <c r="L108" s="17"/>
    </row>
    <row r="109" spans="1:12">
      <c r="A109" s="17">
        <v>2020</v>
      </c>
      <c r="B109" s="17"/>
      <c r="C109" s="21">
        <v>3141.3</v>
      </c>
      <c r="D109" s="17">
        <v>5</v>
      </c>
      <c r="E109" s="17">
        <v>402.9</v>
      </c>
      <c r="F109" s="17">
        <v>0.8</v>
      </c>
      <c r="G109" s="17">
        <v>408.6</v>
      </c>
      <c r="H109" s="17">
        <v>11.3</v>
      </c>
      <c r="I109" s="21">
        <v>3561.1</v>
      </c>
      <c r="J109" s="21">
        <v>6022</v>
      </c>
      <c r="K109" s="21">
        <v>9583.1</v>
      </c>
      <c r="L109" s="17" t="s">
        <v>257</v>
      </c>
    </row>
    <row r="110" spans="1:12">
      <c r="A110" s="22">
        <v>2021</v>
      </c>
      <c r="B110" s="22"/>
      <c r="C110" s="23">
        <v>4079.9</v>
      </c>
      <c r="D110" s="22">
        <v>9.1</v>
      </c>
      <c r="E110" s="22">
        <v>580.9</v>
      </c>
      <c r="F110" s="22">
        <v>1.5</v>
      </c>
      <c r="G110" s="22">
        <v>591.5</v>
      </c>
      <c r="H110" s="22">
        <v>13</v>
      </c>
      <c r="I110" s="23">
        <v>4684.5</v>
      </c>
      <c r="J110" s="23">
        <v>6167.8</v>
      </c>
      <c r="K110" s="23">
        <v>10852.3</v>
      </c>
      <c r="L110" s="24"/>
    </row>
  </sheetData>
  <mergeCells count="10">
    <mergeCell ref="B58:L58"/>
    <mergeCell ref="A2:A5"/>
    <mergeCell ref="B2:I2"/>
    <mergeCell ref="J2:J4"/>
    <mergeCell ref="K2:L4"/>
    <mergeCell ref="B3:B4"/>
    <mergeCell ref="C3:C4"/>
    <mergeCell ref="D3:G3"/>
    <mergeCell ref="I3:I4"/>
    <mergeCell ref="B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C7039-D73F-4D0F-9664-18D14CC7377D}">
  <dimension ref="A1:L110"/>
  <sheetViews>
    <sheetView workbookViewId="0"/>
  </sheetViews>
  <sheetFormatPr defaultRowHeight="15"/>
  <cols>
    <col min="4" max="4" width="11.85546875" customWidth="1"/>
  </cols>
  <sheetData>
    <row r="1" spans="1:12" ht="21">
      <c r="A1" s="13" t="s">
        <v>258</v>
      </c>
    </row>
    <row r="2" spans="1:12">
      <c r="A2" s="103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03" t="s">
        <v>245</v>
      </c>
      <c r="K2" s="108" t="s">
        <v>246</v>
      </c>
      <c r="L2" s="109"/>
    </row>
    <row r="3" spans="1:12">
      <c r="A3" s="104"/>
      <c r="B3" s="103" t="s">
        <v>247</v>
      </c>
      <c r="C3" s="103" t="s">
        <v>248</v>
      </c>
      <c r="D3" s="106" t="s">
        <v>249</v>
      </c>
      <c r="E3" s="107"/>
      <c r="F3" s="107"/>
      <c r="G3" s="114"/>
      <c r="H3" s="14" t="s">
        <v>250</v>
      </c>
      <c r="I3" s="108" t="s">
        <v>251</v>
      </c>
      <c r="J3" s="104"/>
      <c r="K3" s="110"/>
      <c r="L3" s="111"/>
    </row>
    <row r="4" spans="1:12" ht="24.75">
      <c r="A4" s="104"/>
      <c r="B4" s="105"/>
      <c r="C4" s="105"/>
      <c r="D4" s="15" t="s">
        <v>236</v>
      </c>
      <c r="E4" s="15" t="s">
        <v>252</v>
      </c>
      <c r="F4" s="15" t="s">
        <v>253</v>
      </c>
      <c r="G4" s="15" t="s">
        <v>237</v>
      </c>
      <c r="H4" s="15" t="s">
        <v>254</v>
      </c>
      <c r="I4" s="112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1.43</v>
      </c>
      <c r="C6" s="16">
        <v>1</v>
      </c>
      <c r="D6" s="16">
        <v>1.23</v>
      </c>
      <c r="E6" s="16">
        <v>2.04</v>
      </c>
      <c r="F6" s="16">
        <v>1.56</v>
      </c>
      <c r="G6" s="16">
        <v>1.36</v>
      </c>
      <c r="H6" s="16">
        <v>0.56999999999999995</v>
      </c>
      <c r="I6" s="16">
        <v>1.1000000000000001</v>
      </c>
      <c r="J6" s="16">
        <v>6.99</v>
      </c>
      <c r="K6" s="16">
        <v>1.73</v>
      </c>
      <c r="L6" s="16"/>
    </row>
    <row r="7" spans="1:12">
      <c r="A7" s="17">
        <v>1971</v>
      </c>
      <c r="B7" s="17">
        <v>1.43</v>
      </c>
      <c r="C7" s="17">
        <v>1.05</v>
      </c>
      <c r="D7" s="17">
        <v>1.3</v>
      </c>
      <c r="E7" s="17">
        <v>2</v>
      </c>
      <c r="F7" s="17">
        <v>1.54</v>
      </c>
      <c r="G7" s="17">
        <v>1.41</v>
      </c>
      <c r="H7" s="17">
        <v>0.6</v>
      </c>
      <c r="I7" s="17">
        <v>1.1499999999999999</v>
      </c>
      <c r="J7" s="17">
        <v>7.19</v>
      </c>
      <c r="K7" s="17">
        <v>1.81</v>
      </c>
      <c r="L7" s="17"/>
    </row>
    <row r="8" spans="1:12">
      <c r="A8" s="17">
        <v>1972</v>
      </c>
      <c r="B8" s="17">
        <v>1.66</v>
      </c>
      <c r="C8" s="17">
        <v>1.06</v>
      </c>
      <c r="D8" s="17">
        <v>1.31</v>
      </c>
      <c r="E8" s="17">
        <v>2.14</v>
      </c>
      <c r="F8" s="17">
        <v>1.57</v>
      </c>
      <c r="G8" s="17">
        <v>1.45</v>
      </c>
      <c r="H8" s="17">
        <v>0.6</v>
      </c>
      <c r="I8" s="17">
        <v>1.18</v>
      </c>
      <c r="J8" s="17">
        <v>7.47</v>
      </c>
      <c r="K8" s="17">
        <v>1.88</v>
      </c>
      <c r="L8" s="17"/>
    </row>
    <row r="9" spans="1:12">
      <c r="A9" s="17">
        <v>1973</v>
      </c>
      <c r="B9" s="17">
        <v>1.39</v>
      </c>
      <c r="C9" s="17">
        <v>1.1399999999999999</v>
      </c>
      <c r="D9" s="17">
        <v>1.41</v>
      </c>
      <c r="E9" s="17">
        <v>3.76</v>
      </c>
      <c r="F9" s="17">
        <v>1.9</v>
      </c>
      <c r="G9" s="17">
        <v>1.8</v>
      </c>
      <c r="H9" s="17">
        <v>0.69</v>
      </c>
      <c r="I9" s="17">
        <v>1.34</v>
      </c>
      <c r="J9" s="17">
        <v>7.94</v>
      </c>
      <c r="K9" s="17">
        <v>2.12</v>
      </c>
      <c r="L9" s="17"/>
    </row>
    <row r="10" spans="1:12">
      <c r="A10" s="17">
        <v>1974</v>
      </c>
      <c r="B10" s="17">
        <v>2.75</v>
      </c>
      <c r="C10" s="17">
        <v>1.33</v>
      </c>
      <c r="D10" s="17">
        <v>2.36</v>
      </c>
      <c r="E10" s="17">
        <v>3.75</v>
      </c>
      <c r="F10" s="17">
        <v>3</v>
      </c>
      <c r="G10" s="17">
        <v>2.59</v>
      </c>
      <c r="H10" s="17">
        <v>1.07</v>
      </c>
      <c r="I10" s="17">
        <v>1.69</v>
      </c>
      <c r="J10" s="17">
        <v>9.52</v>
      </c>
      <c r="K10" s="17">
        <v>2.64</v>
      </c>
      <c r="L10" s="17"/>
    </row>
    <row r="11" spans="1:12">
      <c r="A11" s="17">
        <v>1975</v>
      </c>
      <c r="B11" s="17">
        <v>3.07</v>
      </c>
      <c r="C11" s="17">
        <v>1.58</v>
      </c>
      <c r="D11" s="17">
        <v>2.5099999999999998</v>
      </c>
      <c r="E11" s="17">
        <v>4.29</v>
      </c>
      <c r="F11" s="17">
        <v>3.12</v>
      </c>
      <c r="G11" s="17">
        <v>2.8</v>
      </c>
      <c r="H11" s="17">
        <v>1.1200000000000001</v>
      </c>
      <c r="I11" s="17">
        <v>1.93</v>
      </c>
      <c r="J11" s="17">
        <v>11.32</v>
      </c>
      <c r="K11" s="17">
        <v>3.13</v>
      </c>
      <c r="L11" s="17"/>
    </row>
    <row r="12" spans="1:12">
      <c r="A12" s="17">
        <v>1976</v>
      </c>
      <c r="B12" s="17">
        <v>2.86</v>
      </c>
      <c r="C12" s="17">
        <v>1.86</v>
      </c>
      <c r="D12" s="17">
        <v>2.77</v>
      </c>
      <c r="E12" s="17">
        <v>4.34</v>
      </c>
      <c r="F12" s="17">
        <v>3.23</v>
      </c>
      <c r="G12" s="17">
        <v>3.05</v>
      </c>
      <c r="H12" s="17">
        <v>1.2</v>
      </c>
      <c r="I12" s="17">
        <v>2.19</v>
      </c>
      <c r="J12" s="17">
        <v>12.28</v>
      </c>
      <c r="K12" s="17">
        <v>3.49</v>
      </c>
      <c r="L12" s="17"/>
    </row>
    <row r="13" spans="1:12">
      <c r="A13" s="17">
        <v>1977</v>
      </c>
      <c r="B13" s="17">
        <v>3.35</v>
      </c>
      <c r="C13" s="17">
        <v>2.1800000000000002</v>
      </c>
      <c r="D13" s="17">
        <v>3.22</v>
      </c>
      <c r="E13" s="17">
        <v>5.05</v>
      </c>
      <c r="F13" s="17">
        <v>3.77</v>
      </c>
      <c r="G13" s="17">
        <v>3.53</v>
      </c>
      <c r="H13" s="17">
        <v>1.36</v>
      </c>
      <c r="I13" s="17">
        <v>2.59</v>
      </c>
      <c r="J13" s="17">
        <v>13.18</v>
      </c>
      <c r="K13" s="17">
        <v>4.09</v>
      </c>
      <c r="L13" s="17"/>
    </row>
    <row r="14" spans="1:12">
      <c r="A14" s="17">
        <v>1978</v>
      </c>
      <c r="B14" s="17">
        <v>3.35</v>
      </c>
      <c r="C14" s="17">
        <v>2.27</v>
      </c>
      <c r="D14" s="17">
        <v>3.45</v>
      </c>
      <c r="E14" s="17">
        <v>4.53</v>
      </c>
      <c r="F14" s="17">
        <v>3.95</v>
      </c>
      <c r="G14" s="17">
        <v>3.63</v>
      </c>
      <c r="H14" s="17">
        <v>1.44</v>
      </c>
      <c r="I14" s="17">
        <v>2.66</v>
      </c>
      <c r="J14" s="17">
        <v>14.26</v>
      </c>
      <c r="K14" s="17">
        <v>4.22</v>
      </c>
      <c r="L14" s="17"/>
    </row>
    <row r="15" spans="1:12">
      <c r="A15" s="17">
        <v>1979</v>
      </c>
      <c r="B15" s="17">
        <v>3.5</v>
      </c>
      <c r="C15" s="17">
        <v>2.59</v>
      </c>
      <c r="D15" s="17">
        <v>5.1100000000000003</v>
      </c>
      <c r="E15" s="17">
        <v>7.32</v>
      </c>
      <c r="F15" s="17">
        <v>5.64</v>
      </c>
      <c r="G15" s="17">
        <v>5.5</v>
      </c>
      <c r="H15" s="17">
        <v>2.06</v>
      </c>
      <c r="I15" s="17">
        <v>3.1</v>
      </c>
      <c r="J15" s="17">
        <v>15.15</v>
      </c>
      <c r="K15" s="17">
        <v>4.7699999999999996</v>
      </c>
      <c r="L15" s="17"/>
    </row>
    <row r="16" spans="1:12">
      <c r="A16" s="17">
        <v>1980</v>
      </c>
      <c r="B16" s="17">
        <v>3.7</v>
      </c>
      <c r="C16" s="17">
        <v>3.13</v>
      </c>
      <c r="D16" s="17">
        <v>7.05</v>
      </c>
      <c r="E16" s="17">
        <v>8.08</v>
      </c>
      <c r="F16" s="17">
        <v>8.43</v>
      </c>
      <c r="G16" s="17">
        <v>7.27</v>
      </c>
      <c r="H16" s="17">
        <v>2.87</v>
      </c>
      <c r="I16" s="17">
        <v>3.72</v>
      </c>
      <c r="J16" s="17">
        <v>16.760000000000002</v>
      </c>
      <c r="K16" s="17">
        <v>5.53</v>
      </c>
      <c r="L16" s="17"/>
    </row>
    <row r="17" spans="1:12">
      <c r="A17" s="17">
        <v>1981</v>
      </c>
      <c r="B17" s="17">
        <v>4.12</v>
      </c>
      <c r="C17" s="17">
        <v>3.75</v>
      </c>
      <c r="D17" s="17">
        <v>8.5299999999999994</v>
      </c>
      <c r="E17" s="17">
        <v>8.24</v>
      </c>
      <c r="F17" s="17">
        <v>10.34</v>
      </c>
      <c r="G17" s="17">
        <v>8.51</v>
      </c>
      <c r="H17" s="17">
        <v>3.53</v>
      </c>
      <c r="I17" s="17">
        <v>4.3899999999999997</v>
      </c>
      <c r="J17" s="17">
        <v>18.73</v>
      </c>
      <c r="K17" s="17">
        <v>6.44</v>
      </c>
      <c r="L17" s="17"/>
    </row>
    <row r="18" spans="1:12">
      <c r="A18" s="17">
        <v>1982</v>
      </c>
      <c r="B18" s="17">
        <v>4.24</v>
      </c>
      <c r="C18" s="17">
        <v>4.66</v>
      </c>
      <c r="D18" s="17">
        <v>8.2100000000000009</v>
      </c>
      <c r="E18" s="17">
        <v>9.35</v>
      </c>
      <c r="F18" s="17">
        <v>10.29</v>
      </c>
      <c r="G18" s="17">
        <v>8.6199999999999992</v>
      </c>
      <c r="H18" s="17">
        <v>3.43</v>
      </c>
      <c r="I18" s="17">
        <v>5.13</v>
      </c>
      <c r="J18" s="17">
        <v>19.25</v>
      </c>
      <c r="K18" s="17">
        <v>7.16</v>
      </c>
      <c r="L18" s="17"/>
    </row>
    <row r="19" spans="1:12">
      <c r="A19" s="17">
        <v>1983</v>
      </c>
      <c r="B19" s="17">
        <v>3.98</v>
      </c>
      <c r="C19" s="17">
        <v>5.63</v>
      </c>
      <c r="D19" s="17">
        <v>7.98</v>
      </c>
      <c r="E19" s="17">
        <v>9.4600000000000009</v>
      </c>
      <c r="F19" s="17">
        <v>7.65</v>
      </c>
      <c r="G19" s="17">
        <v>8.4600000000000009</v>
      </c>
      <c r="H19" s="17">
        <v>3.32</v>
      </c>
      <c r="I19" s="17">
        <v>5.9</v>
      </c>
      <c r="J19" s="17">
        <v>20.6</v>
      </c>
      <c r="K19" s="17">
        <v>8.17</v>
      </c>
      <c r="L19" s="17"/>
    </row>
    <row r="20" spans="1:12">
      <c r="A20" s="17">
        <v>1984</v>
      </c>
      <c r="B20" s="17">
        <v>4.0599999999999996</v>
      </c>
      <c r="C20" s="17">
        <v>5.83</v>
      </c>
      <c r="D20" s="17">
        <v>7.87</v>
      </c>
      <c r="E20" s="17">
        <v>9.3000000000000007</v>
      </c>
      <c r="F20" s="17">
        <v>8.4</v>
      </c>
      <c r="G20" s="17">
        <v>8.36</v>
      </c>
      <c r="H20" s="17">
        <v>3.37</v>
      </c>
      <c r="I20" s="17">
        <v>6.12</v>
      </c>
      <c r="J20" s="17">
        <v>20.329999999999998</v>
      </c>
      <c r="K20" s="17">
        <v>8.34</v>
      </c>
      <c r="L20" s="17"/>
    </row>
    <row r="21" spans="1:12">
      <c r="A21" s="17">
        <v>1985</v>
      </c>
      <c r="B21" s="17">
        <v>3.86</v>
      </c>
      <c r="C21" s="17">
        <v>6.14</v>
      </c>
      <c r="D21" s="17">
        <v>7.66</v>
      </c>
      <c r="E21" s="17">
        <v>9.6300000000000008</v>
      </c>
      <c r="F21" s="17">
        <v>8.4700000000000006</v>
      </c>
      <c r="G21" s="17">
        <v>8.33</v>
      </c>
      <c r="H21" s="17">
        <v>3.24</v>
      </c>
      <c r="I21" s="17">
        <v>6.38</v>
      </c>
      <c r="J21" s="17">
        <v>21.62</v>
      </c>
      <c r="K21" s="17">
        <v>8.74</v>
      </c>
      <c r="L21" s="17"/>
    </row>
    <row r="22" spans="1:12">
      <c r="A22" s="17">
        <v>1986</v>
      </c>
      <c r="B22" s="17">
        <v>3.45</v>
      </c>
      <c r="C22" s="17">
        <v>5.53</v>
      </c>
      <c r="D22" s="17">
        <v>6.07</v>
      </c>
      <c r="E22" s="17">
        <v>8.16</v>
      </c>
      <c r="F22" s="17">
        <v>7.5</v>
      </c>
      <c r="G22" s="17">
        <v>6.86</v>
      </c>
      <c r="H22" s="17">
        <v>2.6</v>
      </c>
      <c r="I22" s="17">
        <v>5.66</v>
      </c>
      <c r="J22" s="17">
        <v>22.13</v>
      </c>
      <c r="K22" s="17">
        <v>8.3000000000000007</v>
      </c>
      <c r="L22" s="17"/>
    </row>
    <row r="23" spans="1:12">
      <c r="A23" s="17">
        <v>1987</v>
      </c>
      <c r="B23" s="17">
        <v>3.48</v>
      </c>
      <c r="C23" s="17">
        <v>5.29</v>
      </c>
      <c r="D23" s="17">
        <v>5.81</v>
      </c>
      <c r="E23" s="17">
        <v>8.1</v>
      </c>
      <c r="F23" s="17">
        <v>7.46</v>
      </c>
      <c r="G23" s="17">
        <v>6.83</v>
      </c>
      <c r="H23" s="17">
        <v>2.48</v>
      </c>
      <c r="I23" s="17">
        <v>5.47</v>
      </c>
      <c r="J23" s="17">
        <v>21.45</v>
      </c>
      <c r="K23" s="17">
        <v>8.23</v>
      </c>
      <c r="L23" s="17"/>
    </row>
    <row r="24" spans="1:12">
      <c r="A24" s="17">
        <v>1988</v>
      </c>
      <c r="B24" s="17">
        <v>3.45</v>
      </c>
      <c r="C24" s="17">
        <v>5.14</v>
      </c>
      <c r="D24" s="17">
        <v>5.81</v>
      </c>
      <c r="E24" s="17">
        <v>7.74</v>
      </c>
      <c r="F24" s="17">
        <v>6.96</v>
      </c>
      <c r="G24" s="17">
        <v>6.65</v>
      </c>
      <c r="H24" s="17">
        <v>2.5</v>
      </c>
      <c r="I24" s="17">
        <v>5.31</v>
      </c>
      <c r="J24" s="17">
        <v>21.68</v>
      </c>
      <c r="K24" s="17">
        <v>8.01</v>
      </c>
      <c r="L24" s="17"/>
    </row>
    <row r="25" spans="1:12">
      <c r="A25" s="17">
        <v>1989</v>
      </c>
      <c r="B25" s="17">
        <v>3.46</v>
      </c>
      <c r="C25" s="17">
        <v>4.95</v>
      </c>
      <c r="D25" s="17">
        <v>6.4</v>
      </c>
      <c r="E25" s="17">
        <v>12.1</v>
      </c>
      <c r="F25" s="17">
        <v>7.64</v>
      </c>
      <c r="G25" s="17">
        <v>9.07</v>
      </c>
      <c r="H25" s="17">
        <v>2.76</v>
      </c>
      <c r="I25" s="17">
        <v>5.49</v>
      </c>
      <c r="J25" s="17">
        <v>22.17</v>
      </c>
      <c r="K25" s="17">
        <v>8.16</v>
      </c>
      <c r="L25" s="17"/>
    </row>
    <row r="26" spans="1:12">
      <c r="A26" s="17">
        <v>1990</v>
      </c>
      <c r="B26" s="17">
        <v>3.39</v>
      </c>
      <c r="C26" s="17">
        <v>4.8099999999999996</v>
      </c>
      <c r="D26" s="17">
        <v>7.57</v>
      </c>
      <c r="E26" s="17">
        <v>11.37</v>
      </c>
      <c r="F26" s="17">
        <v>9.5299999999999994</v>
      </c>
      <c r="G26" s="17">
        <v>9.43</v>
      </c>
      <c r="H26" s="17">
        <v>3.56</v>
      </c>
      <c r="I26" s="17">
        <v>5.42</v>
      </c>
      <c r="J26" s="17">
        <v>22.95</v>
      </c>
      <c r="K26" s="17">
        <v>8.48</v>
      </c>
      <c r="L26" s="17"/>
    </row>
    <row r="27" spans="1:12">
      <c r="A27" s="17">
        <v>1991</v>
      </c>
      <c r="B27" s="17">
        <v>3.15</v>
      </c>
      <c r="C27" s="17">
        <v>4.9000000000000004</v>
      </c>
      <c r="D27" s="17">
        <v>7.06</v>
      </c>
      <c r="E27" s="17">
        <v>10.11</v>
      </c>
      <c r="F27" s="17">
        <v>9.7100000000000009</v>
      </c>
      <c r="G27" s="17">
        <v>8.7100000000000009</v>
      </c>
      <c r="H27" s="17">
        <v>3.41</v>
      </c>
      <c r="I27" s="17">
        <v>5.39</v>
      </c>
      <c r="J27" s="17">
        <v>23.63</v>
      </c>
      <c r="K27" s="17">
        <v>8.66</v>
      </c>
      <c r="L27" s="17"/>
    </row>
    <row r="28" spans="1:12">
      <c r="A28" s="17">
        <v>1992</v>
      </c>
      <c r="B28" s="17">
        <v>3.18</v>
      </c>
      <c r="C28" s="17">
        <v>4.8899999999999997</v>
      </c>
      <c r="D28" s="17">
        <v>6.53</v>
      </c>
      <c r="E28" s="17">
        <v>9.17</v>
      </c>
      <c r="F28" s="17">
        <v>9.01</v>
      </c>
      <c r="G28" s="17">
        <v>8.01</v>
      </c>
      <c r="H28" s="17">
        <v>3.12</v>
      </c>
      <c r="I28" s="17">
        <v>5.25</v>
      </c>
      <c r="J28" s="17">
        <v>23.77</v>
      </c>
      <c r="K28" s="17">
        <v>8.34</v>
      </c>
      <c r="L28" s="17"/>
    </row>
    <row r="29" spans="1:12">
      <c r="A29" s="17">
        <v>1993</v>
      </c>
      <c r="B29" s="17">
        <v>3.42</v>
      </c>
      <c r="C29" s="17">
        <v>4.87</v>
      </c>
      <c r="D29" s="17">
        <v>6.54</v>
      </c>
      <c r="E29" s="17">
        <v>9.27</v>
      </c>
      <c r="F29" s="17">
        <v>6.22</v>
      </c>
      <c r="G29" s="17">
        <v>8.0500000000000007</v>
      </c>
      <c r="H29" s="17">
        <v>3.05</v>
      </c>
      <c r="I29" s="17">
        <v>5.26</v>
      </c>
      <c r="J29" s="17">
        <v>23.92</v>
      </c>
      <c r="K29" s="17">
        <v>8.42</v>
      </c>
      <c r="L29" s="17"/>
    </row>
    <row r="30" spans="1:12">
      <c r="A30" s="17">
        <v>1994</v>
      </c>
      <c r="B30" s="17">
        <v>3.37</v>
      </c>
      <c r="C30" s="17">
        <v>4.8099999999999996</v>
      </c>
      <c r="D30" s="17">
        <v>6.56</v>
      </c>
      <c r="E30" s="17">
        <v>9.61</v>
      </c>
      <c r="F30" s="17">
        <v>8.93</v>
      </c>
      <c r="G30" s="17">
        <v>8.42</v>
      </c>
      <c r="H30" s="17">
        <v>2.96</v>
      </c>
      <c r="I30" s="17">
        <v>5.25</v>
      </c>
      <c r="J30" s="17">
        <v>24.26</v>
      </c>
      <c r="K30" s="17">
        <v>8.56</v>
      </c>
      <c r="L30" s="17"/>
    </row>
    <row r="31" spans="1:12">
      <c r="A31" s="17">
        <v>1995</v>
      </c>
      <c r="B31" s="17">
        <v>3.08</v>
      </c>
      <c r="C31" s="17">
        <v>4.53</v>
      </c>
      <c r="D31" s="17">
        <v>6.58</v>
      </c>
      <c r="E31" s="17">
        <v>9.5299999999999994</v>
      </c>
      <c r="F31" s="17">
        <v>8.7899999999999991</v>
      </c>
      <c r="G31" s="17">
        <v>8.36</v>
      </c>
      <c r="H31" s="17">
        <v>2.9</v>
      </c>
      <c r="I31" s="17">
        <v>4.99</v>
      </c>
      <c r="J31" s="17">
        <v>24.44</v>
      </c>
      <c r="K31" s="17">
        <v>8.41</v>
      </c>
      <c r="L31" s="17"/>
    </row>
    <row r="32" spans="1:12">
      <c r="A32" s="17">
        <v>1996</v>
      </c>
      <c r="B32" s="17">
        <v>3.01</v>
      </c>
      <c r="C32" s="17">
        <v>4.8</v>
      </c>
      <c r="D32" s="17">
        <v>7.47</v>
      </c>
      <c r="E32" s="17">
        <v>11.13</v>
      </c>
      <c r="F32" s="17">
        <v>8.91</v>
      </c>
      <c r="G32" s="17">
        <v>9.8800000000000008</v>
      </c>
      <c r="H32" s="17">
        <v>3.32</v>
      </c>
      <c r="I32" s="17">
        <v>5.49</v>
      </c>
      <c r="J32" s="17">
        <v>24.83</v>
      </c>
      <c r="K32" s="17">
        <v>8.75</v>
      </c>
      <c r="L32" s="17"/>
    </row>
    <row r="33" spans="1:12">
      <c r="A33" s="17">
        <v>1997</v>
      </c>
      <c r="B33" s="17">
        <v>3.17</v>
      </c>
      <c r="C33" s="17">
        <v>5</v>
      </c>
      <c r="D33" s="17">
        <v>7.21</v>
      </c>
      <c r="E33" s="17">
        <v>10.95</v>
      </c>
      <c r="F33" s="17">
        <v>9.41</v>
      </c>
      <c r="G33" s="17">
        <v>9.69</v>
      </c>
      <c r="H33" s="17">
        <v>3.31</v>
      </c>
      <c r="I33" s="17">
        <v>5.64</v>
      </c>
      <c r="J33" s="17">
        <v>25.12</v>
      </c>
      <c r="K33" s="17">
        <v>9.0399999999999991</v>
      </c>
      <c r="L33" s="17"/>
    </row>
    <row r="34" spans="1:12">
      <c r="A34" s="17">
        <v>1998</v>
      </c>
      <c r="B34" s="17">
        <v>3.12</v>
      </c>
      <c r="C34" s="17">
        <v>4.9400000000000004</v>
      </c>
      <c r="D34" s="17">
        <v>6.15</v>
      </c>
      <c r="E34" s="17">
        <v>9.3800000000000008</v>
      </c>
      <c r="F34" s="17">
        <v>7.7</v>
      </c>
      <c r="G34" s="17">
        <v>8.4499999999999993</v>
      </c>
      <c r="H34" s="17">
        <v>2.87</v>
      </c>
      <c r="I34" s="17">
        <v>5.42</v>
      </c>
      <c r="J34" s="17">
        <v>25.41</v>
      </c>
      <c r="K34" s="17">
        <v>9.52</v>
      </c>
      <c r="L34" s="17"/>
    </row>
    <row r="35" spans="1:12">
      <c r="A35" s="17">
        <v>1999</v>
      </c>
      <c r="B35" s="17">
        <v>3.08</v>
      </c>
      <c r="C35" s="17">
        <v>4.93</v>
      </c>
      <c r="D35" s="17">
        <v>6.76</v>
      </c>
      <c r="E35" s="17">
        <v>9.2100000000000009</v>
      </c>
      <c r="F35" s="17">
        <v>7.39</v>
      </c>
      <c r="G35" s="17">
        <v>8.4600000000000009</v>
      </c>
      <c r="H35" s="17">
        <v>2.94</v>
      </c>
      <c r="I35" s="17">
        <v>5.45</v>
      </c>
      <c r="J35" s="17">
        <v>25.58</v>
      </c>
      <c r="K35" s="17">
        <v>9.36</v>
      </c>
      <c r="L35" s="17"/>
    </row>
    <row r="36" spans="1:12">
      <c r="A36" s="17">
        <v>2000</v>
      </c>
      <c r="B36" s="17">
        <v>3.06</v>
      </c>
      <c r="C36" s="17">
        <v>4.93</v>
      </c>
      <c r="D36" s="17">
        <v>9.1199999999999992</v>
      </c>
      <c r="E36" s="17">
        <v>12.07</v>
      </c>
      <c r="F36" s="17">
        <v>9.3800000000000008</v>
      </c>
      <c r="G36" s="17">
        <v>11.21</v>
      </c>
      <c r="H36" s="17">
        <v>4.41</v>
      </c>
      <c r="I36" s="17">
        <v>5.83</v>
      </c>
      <c r="J36" s="17">
        <v>24.98</v>
      </c>
      <c r="K36" s="17">
        <v>9.4600000000000009</v>
      </c>
      <c r="L36" s="17"/>
    </row>
    <row r="37" spans="1:12">
      <c r="A37" s="17">
        <v>2001</v>
      </c>
      <c r="B37" s="17">
        <v>3.11</v>
      </c>
      <c r="C37" s="17">
        <v>5.6</v>
      </c>
      <c r="D37" s="17">
        <v>8.9</v>
      </c>
      <c r="E37" s="17">
        <v>13.7</v>
      </c>
      <c r="F37" s="17">
        <v>9.85</v>
      </c>
      <c r="G37" s="17">
        <v>12.63</v>
      </c>
      <c r="H37" s="17">
        <v>4.22</v>
      </c>
      <c r="I37" s="17">
        <v>6.79</v>
      </c>
      <c r="J37" s="17">
        <v>24.2</v>
      </c>
      <c r="K37" s="17">
        <v>10.32</v>
      </c>
      <c r="L37" s="17"/>
    </row>
    <row r="38" spans="1:12">
      <c r="A38" s="17">
        <v>2002</v>
      </c>
      <c r="B38" s="17">
        <v>3.11</v>
      </c>
      <c r="C38" s="17">
        <v>6.19</v>
      </c>
      <c r="D38" s="17">
        <v>8.48</v>
      </c>
      <c r="E38" s="17">
        <v>11.98</v>
      </c>
      <c r="F38" s="17">
        <v>8.69</v>
      </c>
      <c r="G38" s="17">
        <v>11.34</v>
      </c>
      <c r="H38" s="17">
        <v>3.82</v>
      </c>
      <c r="I38" s="17">
        <v>7.01</v>
      </c>
      <c r="J38" s="17">
        <v>24.28</v>
      </c>
      <c r="K38" s="17">
        <v>10.54</v>
      </c>
      <c r="L38" s="17"/>
    </row>
    <row r="39" spans="1:12">
      <c r="A39" s="17">
        <v>2003</v>
      </c>
      <c r="B39" s="17">
        <v>3.25</v>
      </c>
      <c r="C39" s="17">
        <v>7.1</v>
      </c>
      <c r="D39" s="17">
        <v>10.11</v>
      </c>
      <c r="E39" s="17">
        <v>14.06</v>
      </c>
      <c r="F39" s="17">
        <v>10.09</v>
      </c>
      <c r="G39" s="17">
        <v>13.29</v>
      </c>
      <c r="H39" s="17">
        <v>4.59</v>
      </c>
      <c r="I39" s="17">
        <v>8.0500000000000007</v>
      </c>
      <c r="J39" s="17">
        <v>24.49</v>
      </c>
      <c r="K39" s="17">
        <v>11.24</v>
      </c>
      <c r="L39" s="17"/>
    </row>
    <row r="40" spans="1:12">
      <c r="A40" s="17">
        <v>2004</v>
      </c>
      <c r="B40" s="17">
        <v>3.36</v>
      </c>
      <c r="C40" s="17">
        <v>8.31</v>
      </c>
      <c r="D40" s="17">
        <v>11.78</v>
      </c>
      <c r="E40" s="17">
        <v>15.44</v>
      </c>
      <c r="F40" s="17">
        <v>11.2</v>
      </c>
      <c r="G40" s="17">
        <v>14.7</v>
      </c>
      <c r="H40" s="17">
        <v>5.21</v>
      </c>
      <c r="I40" s="17">
        <v>9.23</v>
      </c>
      <c r="J40" s="17">
        <v>24.42</v>
      </c>
      <c r="K40" s="17">
        <v>12.32</v>
      </c>
      <c r="L40" s="17"/>
    </row>
    <row r="41" spans="1:12">
      <c r="A41" s="17">
        <v>2005</v>
      </c>
      <c r="B41" s="17">
        <v>4.2699999999999996</v>
      </c>
      <c r="C41" s="17">
        <v>10.39</v>
      </c>
      <c r="D41" s="17">
        <v>15.71</v>
      </c>
      <c r="E41" s="17">
        <v>17.68</v>
      </c>
      <c r="F41" s="17">
        <v>15.49</v>
      </c>
      <c r="G41" s="17">
        <v>17.329999999999998</v>
      </c>
      <c r="H41" s="17">
        <v>6.91</v>
      </c>
      <c r="I41" s="17">
        <v>11.45</v>
      </c>
      <c r="J41" s="17">
        <v>24.63</v>
      </c>
      <c r="K41" s="17">
        <v>14.31</v>
      </c>
      <c r="L41" s="17"/>
    </row>
    <row r="42" spans="1:12">
      <c r="A42" s="17">
        <v>2006</v>
      </c>
      <c r="B42" s="17">
        <v>4.66</v>
      </c>
      <c r="C42" s="17">
        <v>11.76</v>
      </c>
      <c r="D42" s="17">
        <v>17.87</v>
      </c>
      <c r="E42" s="17">
        <v>19.79</v>
      </c>
      <c r="F42" s="17">
        <v>19.690000000000001</v>
      </c>
      <c r="G42" s="17">
        <v>19.420000000000002</v>
      </c>
      <c r="H42" s="17">
        <v>7.96</v>
      </c>
      <c r="I42" s="17">
        <v>12.63</v>
      </c>
      <c r="J42" s="17">
        <v>28.63</v>
      </c>
      <c r="K42" s="17">
        <v>16.46</v>
      </c>
      <c r="L42" s="17"/>
    </row>
    <row r="43" spans="1:12">
      <c r="A43" s="17">
        <v>2007</v>
      </c>
      <c r="B43" s="17">
        <v>4.3099999999999996</v>
      </c>
      <c r="C43" s="17">
        <v>10.82</v>
      </c>
      <c r="D43" s="17">
        <v>19.920000000000002</v>
      </c>
      <c r="E43" s="17">
        <v>21.7</v>
      </c>
      <c r="F43" s="17">
        <v>22.33</v>
      </c>
      <c r="G43" s="17">
        <v>21.42</v>
      </c>
      <c r="H43" s="17">
        <v>8.7899999999999991</v>
      </c>
      <c r="I43" s="17">
        <v>12.13</v>
      </c>
      <c r="J43" s="17">
        <v>29.93</v>
      </c>
      <c r="K43" s="17">
        <v>16.3</v>
      </c>
      <c r="L43" s="17"/>
    </row>
    <row r="44" spans="1:12">
      <c r="A44" s="17">
        <v>2008</v>
      </c>
      <c r="B44" s="17"/>
      <c r="C44" s="17">
        <v>11.65</v>
      </c>
      <c r="D44" s="17">
        <v>23.62</v>
      </c>
      <c r="E44" s="17">
        <v>25.72</v>
      </c>
      <c r="F44" s="17">
        <v>23.47</v>
      </c>
      <c r="G44" s="17">
        <v>25.39</v>
      </c>
      <c r="H44" s="17">
        <v>10.83</v>
      </c>
      <c r="I44" s="17">
        <v>13.21</v>
      </c>
      <c r="J44" s="17">
        <v>31.49</v>
      </c>
      <c r="K44" s="17">
        <v>17.3</v>
      </c>
      <c r="L44" s="17"/>
    </row>
    <row r="45" spans="1:12">
      <c r="A45" s="17">
        <v>2009</v>
      </c>
      <c r="B45" s="17"/>
      <c r="C45" s="17">
        <v>11.03</v>
      </c>
      <c r="D45" s="17">
        <v>16.149999999999999</v>
      </c>
      <c r="E45" s="17">
        <v>23.48</v>
      </c>
      <c r="F45" s="17">
        <v>23.7</v>
      </c>
      <c r="G45" s="17">
        <v>22.61</v>
      </c>
      <c r="H45" s="17">
        <v>8.1300000000000008</v>
      </c>
      <c r="I45" s="17">
        <v>12.31</v>
      </c>
      <c r="J45" s="17">
        <v>34.01</v>
      </c>
      <c r="K45" s="17">
        <v>17.21</v>
      </c>
      <c r="L45" s="17"/>
    </row>
    <row r="46" spans="1:12">
      <c r="A46" s="17">
        <v>2010</v>
      </c>
      <c r="B46" s="17"/>
      <c r="C46" s="17">
        <v>11.14</v>
      </c>
      <c r="D46" s="17">
        <v>20.48</v>
      </c>
      <c r="E46" s="17">
        <v>22.9</v>
      </c>
      <c r="F46" s="17">
        <v>25.17</v>
      </c>
      <c r="G46" s="17">
        <v>22.68</v>
      </c>
      <c r="H46" s="17">
        <v>9.6</v>
      </c>
      <c r="I46" s="17">
        <v>12.39</v>
      </c>
      <c r="J46" s="17">
        <v>36.51</v>
      </c>
      <c r="K46" s="17">
        <v>18.420000000000002</v>
      </c>
      <c r="L46" s="17"/>
    </row>
    <row r="47" spans="1:12">
      <c r="A47" s="17">
        <v>2011</v>
      </c>
      <c r="B47" s="17"/>
      <c r="C47" s="17">
        <v>10.33</v>
      </c>
      <c r="D47" s="17">
        <v>27.36</v>
      </c>
      <c r="E47" s="17">
        <v>25.16</v>
      </c>
      <c r="F47" s="17">
        <v>28.49</v>
      </c>
      <c r="G47" s="17">
        <v>25.41</v>
      </c>
      <c r="H47" s="17">
        <v>11.54</v>
      </c>
      <c r="I47" s="17">
        <v>11.89</v>
      </c>
      <c r="J47" s="17">
        <v>38.909999999999997</v>
      </c>
      <c r="K47" s="17">
        <v>18.510000000000002</v>
      </c>
      <c r="L47" s="17"/>
    </row>
    <row r="48" spans="1:12">
      <c r="A48" s="17">
        <v>2012</v>
      </c>
      <c r="B48" s="17"/>
      <c r="C48" s="17">
        <v>9.7799999999999994</v>
      </c>
      <c r="D48" s="17">
        <v>27.27</v>
      </c>
      <c r="E48" s="17">
        <v>23.2</v>
      </c>
      <c r="F48" s="17">
        <v>29.88</v>
      </c>
      <c r="G48" s="17">
        <v>23.58</v>
      </c>
      <c r="H48" s="17">
        <v>12.85</v>
      </c>
      <c r="I48" s="17">
        <v>11.13</v>
      </c>
      <c r="J48" s="17">
        <v>41.43</v>
      </c>
      <c r="K48" s="17">
        <v>19.34</v>
      </c>
      <c r="L48" s="17"/>
    </row>
    <row r="49" spans="1:12">
      <c r="A49" s="17">
        <v>2013</v>
      </c>
      <c r="B49" s="17"/>
      <c r="C49" s="17">
        <v>8.9</v>
      </c>
      <c r="D49" s="17">
        <v>28.29</v>
      </c>
      <c r="E49" s="17">
        <v>22.56</v>
      </c>
      <c r="F49" s="17">
        <v>30.54</v>
      </c>
      <c r="G49" s="17">
        <v>23.05</v>
      </c>
      <c r="H49" s="17">
        <v>12.58</v>
      </c>
      <c r="I49" s="17">
        <v>10.43</v>
      </c>
      <c r="J49" s="17">
        <v>42.76</v>
      </c>
      <c r="K49" s="17">
        <v>17.87</v>
      </c>
      <c r="L49" s="17"/>
    </row>
    <row r="50" spans="1:12">
      <c r="A50" s="17">
        <v>2014</v>
      </c>
      <c r="B50" s="17"/>
      <c r="C50" s="17">
        <v>9.16</v>
      </c>
      <c r="D50" s="17">
        <v>27.34</v>
      </c>
      <c r="E50" s="17">
        <v>27.28</v>
      </c>
      <c r="F50" s="17">
        <v>32.869999999999997</v>
      </c>
      <c r="G50" s="17">
        <v>27.31</v>
      </c>
      <c r="H50" s="17">
        <v>12.27</v>
      </c>
      <c r="I50" s="17">
        <v>11.14</v>
      </c>
      <c r="J50" s="17">
        <v>42.38</v>
      </c>
      <c r="K50" s="17">
        <v>17.93</v>
      </c>
      <c r="L50" s="17"/>
    </row>
    <row r="51" spans="1:12">
      <c r="A51" s="17">
        <v>2015</v>
      </c>
      <c r="B51" s="17"/>
      <c r="C51" s="17">
        <v>8.5299999999999994</v>
      </c>
      <c r="D51" s="17">
        <v>17.899999999999999</v>
      </c>
      <c r="E51" s="17">
        <v>20.22</v>
      </c>
      <c r="F51" s="17">
        <v>16.97</v>
      </c>
      <c r="G51" s="17">
        <v>20.02</v>
      </c>
      <c r="H51" s="17">
        <v>8.4499999999999993</v>
      </c>
      <c r="I51" s="17">
        <v>9.64</v>
      </c>
      <c r="J51" s="17">
        <v>42.27</v>
      </c>
      <c r="K51" s="17">
        <v>17.309999999999999</v>
      </c>
      <c r="L51" s="17"/>
    </row>
    <row r="52" spans="1:12">
      <c r="A52" s="17">
        <v>2016</v>
      </c>
      <c r="B52" s="17"/>
      <c r="C52" s="17">
        <v>7.87</v>
      </c>
      <c r="D52" s="17">
        <v>15.49</v>
      </c>
      <c r="E52" s="17">
        <v>18.27</v>
      </c>
      <c r="F52" s="17">
        <v>13.53</v>
      </c>
      <c r="G52" s="17">
        <v>18.05</v>
      </c>
      <c r="H52" s="17">
        <v>7.22</v>
      </c>
      <c r="I52" s="17">
        <v>8.94</v>
      </c>
      <c r="J52" s="17">
        <v>44.61</v>
      </c>
      <c r="K52" s="17">
        <v>17.850000000000001</v>
      </c>
      <c r="L52" s="17"/>
    </row>
    <row r="53" spans="1:12">
      <c r="A53" s="17">
        <v>2017</v>
      </c>
      <c r="B53" s="17"/>
      <c r="C53" s="17">
        <v>8.01</v>
      </c>
      <c r="D53" s="17">
        <v>17.64</v>
      </c>
      <c r="E53" s="17">
        <v>21.04</v>
      </c>
      <c r="F53" s="17">
        <v>16.920000000000002</v>
      </c>
      <c r="G53" s="17">
        <v>20.81</v>
      </c>
      <c r="H53" s="17">
        <v>8.08</v>
      </c>
      <c r="I53" s="17">
        <v>9.35</v>
      </c>
      <c r="J53" s="17">
        <v>45.13</v>
      </c>
      <c r="K53" s="17">
        <v>17.87</v>
      </c>
      <c r="L53" s="17"/>
    </row>
    <row r="54" spans="1:12">
      <c r="A54" s="17">
        <v>2018</v>
      </c>
      <c r="B54" s="17"/>
      <c r="C54" s="17">
        <v>7.82</v>
      </c>
      <c r="D54" s="17">
        <v>19.239999999999998</v>
      </c>
      <c r="E54" s="17">
        <v>21.92</v>
      </c>
      <c r="F54" s="17">
        <v>26.07</v>
      </c>
      <c r="G54" s="17">
        <v>21.76</v>
      </c>
      <c r="H54" s="17">
        <v>8.94</v>
      </c>
      <c r="I54" s="17">
        <v>9.44</v>
      </c>
      <c r="J54" s="17">
        <v>45.27</v>
      </c>
      <c r="K54" s="17">
        <v>17.71</v>
      </c>
      <c r="L54" s="17"/>
    </row>
    <row r="55" spans="1:12">
      <c r="A55" s="17">
        <v>2019</v>
      </c>
      <c r="B55" s="17"/>
      <c r="C55" s="17">
        <v>7.64</v>
      </c>
      <c r="D55" s="17">
        <v>18.39</v>
      </c>
      <c r="E55" s="17">
        <v>19.149999999999999</v>
      </c>
      <c r="F55" s="17">
        <v>22.82</v>
      </c>
      <c r="G55" s="17">
        <v>19.11</v>
      </c>
      <c r="H55" s="17">
        <v>8.6</v>
      </c>
      <c r="I55" s="17">
        <v>8.9700000000000006</v>
      </c>
      <c r="J55" s="17">
        <v>46.14</v>
      </c>
      <c r="K55" s="17">
        <v>17.079999999999998</v>
      </c>
      <c r="L55" s="17"/>
    </row>
    <row r="56" spans="1:12">
      <c r="A56" s="17">
        <v>2020</v>
      </c>
      <c r="B56" s="17"/>
      <c r="C56" s="17">
        <v>7.78</v>
      </c>
      <c r="D56" s="17">
        <v>15.35</v>
      </c>
      <c r="E56" s="17">
        <v>17.489999999999998</v>
      </c>
      <c r="F56" s="17">
        <v>14.82</v>
      </c>
      <c r="G56" s="17">
        <v>17.329999999999998</v>
      </c>
      <c r="H56" s="17">
        <v>7.11</v>
      </c>
      <c r="I56" s="17">
        <v>8.77</v>
      </c>
      <c r="J56" s="17">
        <v>47.66</v>
      </c>
      <c r="K56" s="17">
        <v>18.41</v>
      </c>
      <c r="L56" s="17"/>
    </row>
    <row r="57" spans="1:12">
      <c r="A57" s="18">
        <v>2021</v>
      </c>
      <c r="B57" s="18"/>
      <c r="C57" s="18">
        <v>8.6999999999999993</v>
      </c>
      <c r="D57" s="18">
        <v>19.73</v>
      </c>
      <c r="E57" s="18">
        <v>22.77</v>
      </c>
      <c r="F57" s="18">
        <v>23.41</v>
      </c>
      <c r="G57" s="18">
        <v>22.53</v>
      </c>
      <c r="H57" s="18">
        <v>8.5399999999999991</v>
      </c>
      <c r="I57" s="18">
        <v>10.130000000000001</v>
      </c>
      <c r="J57" s="18">
        <v>51.39</v>
      </c>
      <c r="K57" s="18">
        <v>20.62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16.3</v>
      </c>
      <c r="C59" s="16">
        <v>345.1</v>
      </c>
      <c r="D59" s="16">
        <v>135.5</v>
      </c>
      <c r="E59" s="16">
        <v>37.9</v>
      </c>
      <c r="F59" s="16">
        <v>4.8</v>
      </c>
      <c r="G59" s="16">
        <v>178.2</v>
      </c>
      <c r="H59" s="16">
        <v>1.7</v>
      </c>
      <c r="I59" s="16">
        <v>541.4</v>
      </c>
      <c r="J59" s="16">
        <v>408.1</v>
      </c>
      <c r="K59" s="16">
        <v>949.5</v>
      </c>
      <c r="L59" s="16"/>
    </row>
    <row r="60" spans="1:12">
      <c r="A60" s="17">
        <v>1971</v>
      </c>
      <c r="B60" s="17">
        <v>14.4</v>
      </c>
      <c r="C60" s="17">
        <v>365.4</v>
      </c>
      <c r="D60" s="17">
        <v>156.9</v>
      </c>
      <c r="E60" s="17">
        <v>40.5</v>
      </c>
      <c r="F60" s="17">
        <v>5</v>
      </c>
      <c r="G60" s="17">
        <v>202.4</v>
      </c>
      <c r="H60" s="17">
        <v>1.7</v>
      </c>
      <c r="I60" s="17">
        <v>583.9</v>
      </c>
      <c r="J60" s="17">
        <v>445.8</v>
      </c>
      <c r="K60" s="21">
        <v>1029.7</v>
      </c>
      <c r="L60" s="17"/>
    </row>
    <row r="61" spans="1:12">
      <c r="A61" s="17">
        <v>1972</v>
      </c>
      <c r="B61" s="17">
        <v>10.5</v>
      </c>
      <c r="C61" s="17">
        <v>390.1</v>
      </c>
      <c r="D61" s="17">
        <v>166.4</v>
      </c>
      <c r="E61" s="17">
        <v>51.9</v>
      </c>
      <c r="F61" s="17">
        <v>5.0999999999999996</v>
      </c>
      <c r="G61" s="17">
        <v>223.4</v>
      </c>
      <c r="H61" s="17">
        <v>1.8</v>
      </c>
      <c r="I61" s="17">
        <v>625.79999999999995</v>
      </c>
      <c r="J61" s="17">
        <v>494.4</v>
      </c>
      <c r="K61" s="21">
        <v>1120.0999999999999</v>
      </c>
      <c r="L61" s="17"/>
    </row>
    <row r="62" spans="1:12">
      <c r="A62" s="17">
        <v>1973</v>
      </c>
      <c r="B62" s="17">
        <v>7.3</v>
      </c>
      <c r="C62" s="17">
        <v>403.8</v>
      </c>
      <c r="D62" s="17">
        <v>174.5</v>
      </c>
      <c r="E62" s="17">
        <v>90.5</v>
      </c>
      <c r="F62" s="17">
        <v>4.5</v>
      </c>
      <c r="G62" s="17">
        <v>269.60000000000002</v>
      </c>
      <c r="H62" s="17">
        <v>1.7</v>
      </c>
      <c r="I62" s="17">
        <v>682.4</v>
      </c>
      <c r="J62" s="17">
        <v>548.6</v>
      </c>
      <c r="K62" s="21">
        <v>1231</v>
      </c>
      <c r="L62" s="17"/>
    </row>
    <row r="63" spans="1:12">
      <c r="A63" s="17">
        <v>1974</v>
      </c>
      <c r="B63" s="17">
        <v>9.6999999999999993</v>
      </c>
      <c r="C63" s="17">
        <v>474.2</v>
      </c>
      <c r="D63" s="17">
        <v>268.3</v>
      </c>
      <c r="E63" s="17">
        <v>85</v>
      </c>
      <c r="F63" s="17">
        <v>6</v>
      </c>
      <c r="G63" s="17">
        <v>359.3</v>
      </c>
      <c r="H63" s="17">
        <v>2.9</v>
      </c>
      <c r="I63" s="17">
        <v>846</v>
      </c>
      <c r="J63" s="17">
        <v>659.3</v>
      </c>
      <c r="K63" s="21">
        <v>1505.4</v>
      </c>
      <c r="L63" s="17"/>
    </row>
    <row r="64" spans="1:12">
      <c r="A64" s="17">
        <v>1975</v>
      </c>
      <c r="B64" s="17">
        <v>8.6</v>
      </c>
      <c r="C64" s="17">
        <v>542.79999999999995</v>
      </c>
      <c r="D64" s="17">
        <v>284.39999999999998</v>
      </c>
      <c r="E64" s="17">
        <v>92.8</v>
      </c>
      <c r="F64" s="17">
        <v>5.3</v>
      </c>
      <c r="G64" s="17">
        <v>382.5</v>
      </c>
      <c r="H64" s="17">
        <v>3.2</v>
      </c>
      <c r="I64" s="17">
        <v>937.2</v>
      </c>
      <c r="J64" s="17">
        <v>806.7</v>
      </c>
      <c r="K64" s="21">
        <v>1743.9</v>
      </c>
      <c r="L64" s="17"/>
    </row>
    <row r="65" spans="1:12">
      <c r="A65" s="17">
        <v>1976</v>
      </c>
      <c r="B65" s="17">
        <v>8.4</v>
      </c>
      <c r="C65" s="17">
        <v>644.6</v>
      </c>
      <c r="D65" s="17">
        <v>309.39999999999998</v>
      </c>
      <c r="E65" s="17">
        <v>104</v>
      </c>
      <c r="F65" s="17">
        <v>5.7</v>
      </c>
      <c r="G65" s="17">
        <v>419.2</v>
      </c>
      <c r="H65" s="17">
        <v>4</v>
      </c>
      <c r="I65" s="21">
        <v>1076.0999999999999</v>
      </c>
      <c r="J65" s="17">
        <v>893.2</v>
      </c>
      <c r="K65" s="21">
        <v>1969.3</v>
      </c>
      <c r="L65" s="17"/>
    </row>
    <row r="66" spans="1:12">
      <c r="A66" s="17">
        <v>1977</v>
      </c>
      <c r="B66" s="17">
        <v>8.1</v>
      </c>
      <c r="C66" s="17">
        <v>664.5</v>
      </c>
      <c r="D66" s="17">
        <v>360.2</v>
      </c>
      <c r="E66" s="17">
        <v>114.3</v>
      </c>
      <c r="F66" s="17">
        <v>5.8</v>
      </c>
      <c r="G66" s="17">
        <v>480.3</v>
      </c>
      <c r="H66" s="17">
        <v>5</v>
      </c>
      <c r="I66" s="21">
        <v>1158</v>
      </c>
      <c r="J66" s="17">
        <v>976.1</v>
      </c>
      <c r="K66" s="21">
        <v>2134.1</v>
      </c>
      <c r="L66" s="17"/>
    </row>
    <row r="67" spans="1:12">
      <c r="A67" s="17">
        <v>1978</v>
      </c>
      <c r="B67" s="17">
        <v>5.2</v>
      </c>
      <c r="C67" s="17">
        <v>757.6</v>
      </c>
      <c r="D67" s="17">
        <v>395.7</v>
      </c>
      <c r="E67" s="17">
        <v>98</v>
      </c>
      <c r="F67" s="17">
        <v>5.6</v>
      </c>
      <c r="G67" s="17">
        <v>499.3</v>
      </c>
      <c r="H67" s="17">
        <v>6.9</v>
      </c>
      <c r="I67" s="21">
        <v>1269</v>
      </c>
      <c r="J67" s="21">
        <v>1063.7</v>
      </c>
      <c r="K67" s="21">
        <v>2332.6</v>
      </c>
      <c r="L67" s="17"/>
    </row>
    <row r="68" spans="1:12">
      <c r="A68" s="17">
        <v>1979</v>
      </c>
      <c r="B68" s="17">
        <v>2.2000000000000002</v>
      </c>
      <c r="C68" s="17">
        <v>976.6</v>
      </c>
      <c r="D68" s="17">
        <v>343.3</v>
      </c>
      <c r="E68" s="17">
        <v>103.7</v>
      </c>
      <c r="F68" s="17">
        <v>4.5</v>
      </c>
      <c r="G68" s="17">
        <v>451.5</v>
      </c>
      <c r="H68" s="17">
        <v>12.3</v>
      </c>
      <c r="I68" s="21">
        <v>1442.6</v>
      </c>
      <c r="J68" s="21">
        <v>1139.0999999999999</v>
      </c>
      <c r="K68" s="21">
        <v>2581.8000000000002</v>
      </c>
      <c r="L68" s="17"/>
    </row>
    <row r="69" spans="1:12">
      <c r="A69" s="17">
        <v>1980</v>
      </c>
      <c r="B69" s="17">
        <v>5.8</v>
      </c>
      <c r="C69" s="21">
        <v>1236</v>
      </c>
      <c r="D69" s="17">
        <v>377.7</v>
      </c>
      <c r="E69" s="17">
        <v>112.8</v>
      </c>
      <c r="F69" s="17">
        <v>4</v>
      </c>
      <c r="G69" s="17">
        <v>494.5</v>
      </c>
      <c r="H69" s="17">
        <v>22</v>
      </c>
      <c r="I69" s="21">
        <v>1758.3</v>
      </c>
      <c r="J69" s="21">
        <v>1273.3</v>
      </c>
      <c r="K69" s="21">
        <v>3031.6</v>
      </c>
      <c r="L69" s="17"/>
    </row>
    <row r="70" spans="1:12">
      <c r="A70" s="17">
        <v>1981</v>
      </c>
      <c r="B70" s="17">
        <v>3.3</v>
      </c>
      <c r="C70" s="21">
        <v>1390.9</v>
      </c>
      <c r="D70" s="17">
        <v>392.2</v>
      </c>
      <c r="E70" s="17">
        <v>100.9</v>
      </c>
      <c r="F70" s="17">
        <v>12.1</v>
      </c>
      <c r="G70" s="17">
        <v>505.3</v>
      </c>
      <c r="H70" s="17">
        <v>28.4</v>
      </c>
      <c r="I70" s="21">
        <v>1927.8</v>
      </c>
      <c r="J70" s="21">
        <v>1375.7</v>
      </c>
      <c r="K70" s="21">
        <v>3303.6</v>
      </c>
      <c r="L70" s="17"/>
    </row>
    <row r="71" spans="1:12">
      <c r="A71" s="17">
        <v>1982</v>
      </c>
      <c r="B71" s="17">
        <v>4.0999999999999996</v>
      </c>
      <c r="C71" s="21">
        <v>1718.6</v>
      </c>
      <c r="D71" s="17">
        <v>302</v>
      </c>
      <c r="E71" s="17">
        <v>126.8</v>
      </c>
      <c r="F71" s="17">
        <v>32.6</v>
      </c>
      <c r="G71" s="17">
        <v>461.4</v>
      </c>
      <c r="H71" s="17">
        <v>28.3</v>
      </c>
      <c r="I71" s="21">
        <v>2212.4</v>
      </c>
      <c r="J71" s="21">
        <v>1397.2</v>
      </c>
      <c r="K71" s="21">
        <v>3609.6</v>
      </c>
      <c r="L71" s="17"/>
    </row>
    <row r="72" spans="1:12">
      <c r="A72" s="17">
        <v>1983</v>
      </c>
      <c r="B72" s="17">
        <v>2.6</v>
      </c>
      <c r="C72" s="21">
        <v>1992</v>
      </c>
      <c r="D72" s="17">
        <v>229.7</v>
      </c>
      <c r="E72" s="17">
        <v>152.5</v>
      </c>
      <c r="F72" s="17">
        <v>19.100000000000001</v>
      </c>
      <c r="G72" s="17">
        <v>401.3</v>
      </c>
      <c r="H72" s="17">
        <v>29.7</v>
      </c>
      <c r="I72" s="21">
        <v>2425.5</v>
      </c>
      <c r="J72" s="21">
        <v>1542.3</v>
      </c>
      <c r="K72" s="21">
        <v>3967.8</v>
      </c>
      <c r="L72" s="17"/>
    </row>
    <row r="73" spans="1:12">
      <c r="A73" s="17">
        <v>1984</v>
      </c>
      <c r="B73" s="17">
        <v>5.5</v>
      </c>
      <c r="C73" s="21">
        <v>2022.8</v>
      </c>
      <c r="D73" s="17">
        <v>278.39999999999998</v>
      </c>
      <c r="E73" s="17">
        <v>170.3</v>
      </c>
      <c r="F73" s="17">
        <v>17.600000000000001</v>
      </c>
      <c r="G73" s="17">
        <v>466.3</v>
      </c>
      <c r="H73" s="17">
        <v>26.1</v>
      </c>
      <c r="I73" s="21">
        <v>2520.6999999999998</v>
      </c>
      <c r="J73" s="21">
        <v>1547.7</v>
      </c>
      <c r="K73" s="21">
        <v>4068.4</v>
      </c>
      <c r="L73" s="17"/>
    </row>
    <row r="74" spans="1:12">
      <c r="A74" s="17">
        <v>1985</v>
      </c>
      <c r="B74" s="17">
        <v>5.3</v>
      </c>
      <c r="C74" s="21">
        <v>2143.5</v>
      </c>
      <c r="D74" s="17">
        <v>276.2</v>
      </c>
      <c r="E74" s="17">
        <v>176.5</v>
      </c>
      <c r="F74" s="17">
        <v>20.399999999999999</v>
      </c>
      <c r="G74" s="17">
        <v>473</v>
      </c>
      <c r="H74" s="17">
        <v>25.8</v>
      </c>
      <c r="I74" s="21">
        <v>2647.6</v>
      </c>
      <c r="J74" s="21">
        <v>1645.1</v>
      </c>
      <c r="K74" s="21">
        <v>4292.7</v>
      </c>
      <c r="L74" s="17"/>
    </row>
    <row r="75" spans="1:12">
      <c r="A75" s="17">
        <v>1986</v>
      </c>
      <c r="B75" s="17">
        <v>5.0999999999999996</v>
      </c>
      <c r="C75" s="21">
        <v>1894.5</v>
      </c>
      <c r="D75" s="17">
        <v>219.1</v>
      </c>
      <c r="E75" s="17">
        <v>170.1</v>
      </c>
      <c r="F75" s="17">
        <v>14.7</v>
      </c>
      <c r="G75" s="17">
        <v>404</v>
      </c>
      <c r="H75" s="17">
        <v>18.899999999999999</v>
      </c>
      <c r="I75" s="21">
        <v>2322.4</v>
      </c>
      <c r="J75" s="21">
        <v>1738.9</v>
      </c>
      <c r="K75" s="21">
        <v>4061.3</v>
      </c>
      <c r="L75" s="17"/>
    </row>
    <row r="76" spans="1:12">
      <c r="A76" s="17">
        <v>1987</v>
      </c>
      <c r="B76" s="17">
        <v>2.4</v>
      </c>
      <c r="C76" s="21">
        <v>1716</v>
      </c>
      <c r="D76" s="17">
        <v>194.3</v>
      </c>
      <c r="E76" s="17">
        <v>208.2</v>
      </c>
      <c r="F76" s="17">
        <v>13.7</v>
      </c>
      <c r="G76" s="17">
        <v>416.2</v>
      </c>
      <c r="H76" s="17">
        <v>19</v>
      </c>
      <c r="I76" s="21">
        <v>2153.6999999999998</v>
      </c>
      <c r="J76" s="21">
        <v>1758.7</v>
      </c>
      <c r="K76" s="21">
        <v>3912.3</v>
      </c>
      <c r="L76" s="17"/>
    </row>
    <row r="77" spans="1:12">
      <c r="A77" s="17">
        <v>1988</v>
      </c>
      <c r="B77" s="17">
        <v>3.3</v>
      </c>
      <c r="C77" s="21">
        <v>1861.1</v>
      </c>
      <c r="D77" s="17">
        <v>207.5</v>
      </c>
      <c r="E77" s="17">
        <v>208</v>
      </c>
      <c r="F77" s="17">
        <v>15.8</v>
      </c>
      <c r="G77" s="17">
        <v>431.3</v>
      </c>
      <c r="H77" s="17">
        <v>20.5</v>
      </c>
      <c r="I77" s="21">
        <v>2316.1999999999998</v>
      </c>
      <c r="J77" s="21">
        <v>1873</v>
      </c>
      <c r="K77" s="21">
        <v>4189.2</v>
      </c>
      <c r="L77" s="17"/>
    </row>
    <row r="78" spans="1:12">
      <c r="A78" s="17">
        <v>1989</v>
      </c>
      <c r="B78" s="17">
        <v>3.2</v>
      </c>
      <c r="C78" s="21">
        <v>1877.1</v>
      </c>
      <c r="D78" s="17">
        <v>207.1</v>
      </c>
      <c r="E78" s="17">
        <v>358.2</v>
      </c>
      <c r="F78" s="17">
        <v>17</v>
      </c>
      <c r="G78" s="17">
        <v>582.29999999999995</v>
      </c>
      <c r="H78" s="17">
        <v>22.9</v>
      </c>
      <c r="I78" s="21">
        <v>2485.4</v>
      </c>
      <c r="J78" s="21">
        <v>1915</v>
      </c>
      <c r="K78" s="21">
        <v>4400.3999999999996</v>
      </c>
      <c r="L78" s="17"/>
    </row>
    <row r="79" spans="1:12">
      <c r="A79" s="17">
        <v>1990</v>
      </c>
      <c r="B79" s="17">
        <v>4.5</v>
      </c>
      <c r="C79" s="21">
        <v>1644.2</v>
      </c>
      <c r="D79" s="17">
        <v>213.4</v>
      </c>
      <c r="E79" s="17">
        <v>307.7</v>
      </c>
      <c r="F79" s="17">
        <v>11.7</v>
      </c>
      <c r="G79" s="17">
        <v>532.9</v>
      </c>
      <c r="H79" s="17">
        <v>30.9</v>
      </c>
      <c r="I79" s="21">
        <v>2212.5</v>
      </c>
      <c r="J79" s="21">
        <v>1982.5</v>
      </c>
      <c r="K79" s="21">
        <v>4195</v>
      </c>
      <c r="L79" s="17"/>
    </row>
    <row r="80" spans="1:12">
      <c r="A80" s="17">
        <v>1991</v>
      </c>
      <c r="B80" s="17">
        <v>3.7</v>
      </c>
      <c r="C80" s="21">
        <v>1710</v>
      </c>
      <c r="D80" s="17">
        <v>187.1</v>
      </c>
      <c r="E80" s="17">
        <v>303.2</v>
      </c>
      <c r="F80" s="17">
        <v>15.4</v>
      </c>
      <c r="G80" s="17">
        <v>505.6</v>
      </c>
      <c r="H80" s="17">
        <v>31.1</v>
      </c>
      <c r="I80" s="21">
        <v>2250.4</v>
      </c>
      <c r="J80" s="21">
        <v>2157.9</v>
      </c>
      <c r="K80" s="21">
        <v>4408.3</v>
      </c>
      <c r="L80" s="17"/>
    </row>
    <row r="81" spans="1:12">
      <c r="A81" s="17">
        <v>1992</v>
      </c>
      <c r="B81" s="17">
        <v>2.7</v>
      </c>
      <c r="C81" s="21">
        <v>1811.2</v>
      </c>
      <c r="D81" s="17">
        <v>159.80000000000001</v>
      </c>
      <c r="E81" s="17">
        <v>278.2</v>
      </c>
      <c r="F81" s="17">
        <v>10.5</v>
      </c>
      <c r="G81" s="17">
        <v>448.5</v>
      </c>
      <c r="H81" s="17">
        <v>29.8</v>
      </c>
      <c r="I81" s="21">
        <v>2292.1999999999998</v>
      </c>
      <c r="J81" s="21">
        <v>2081.6999999999998</v>
      </c>
      <c r="K81" s="21">
        <v>4373.8999999999996</v>
      </c>
      <c r="L81" s="17"/>
    </row>
    <row r="82" spans="1:12">
      <c r="A82" s="17">
        <v>1993</v>
      </c>
      <c r="B82" s="17">
        <v>3.6</v>
      </c>
      <c r="C82" s="21">
        <v>1862.3</v>
      </c>
      <c r="D82" s="17">
        <v>158.6</v>
      </c>
      <c r="E82" s="17">
        <v>306.10000000000002</v>
      </c>
      <c r="F82" s="17">
        <v>12.5</v>
      </c>
      <c r="G82" s="17">
        <v>477.2</v>
      </c>
      <c r="H82" s="17">
        <v>15</v>
      </c>
      <c r="I82" s="21">
        <v>2358.1999999999998</v>
      </c>
      <c r="J82" s="21">
        <v>2184.5</v>
      </c>
      <c r="K82" s="21">
        <v>4542.7</v>
      </c>
      <c r="L82" s="17"/>
    </row>
    <row r="83" spans="1:12">
      <c r="A83" s="17">
        <v>1994</v>
      </c>
      <c r="B83" s="17">
        <v>3.6</v>
      </c>
      <c r="C83" s="21">
        <v>1816.7</v>
      </c>
      <c r="D83" s="17">
        <v>140.19999999999999</v>
      </c>
      <c r="E83" s="17">
        <v>313.89999999999998</v>
      </c>
      <c r="F83" s="17">
        <v>16.3</v>
      </c>
      <c r="G83" s="17">
        <v>470.4</v>
      </c>
      <c r="H83" s="17">
        <v>13.8</v>
      </c>
      <c r="I83" s="21">
        <v>2304.6</v>
      </c>
      <c r="J83" s="21">
        <v>2249.1999999999998</v>
      </c>
      <c r="K83" s="21">
        <v>4553.8</v>
      </c>
      <c r="L83" s="17"/>
    </row>
    <row r="84" spans="1:12">
      <c r="A84" s="17">
        <v>1995</v>
      </c>
      <c r="B84" s="17">
        <v>2.5</v>
      </c>
      <c r="C84" s="21">
        <v>1792.2</v>
      </c>
      <c r="D84" s="17">
        <v>146.1</v>
      </c>
      <c r="E84" s="17">
        <v>316.10000000000002</v>
      </c>
      <c r="F84" s="17">
        <v>11.6</v>
      </c>
      <c r="G84" s="17">
        <v>473.7</v>
      </c>
      <c r="H84" s="17">
        <v>13.6</v>
      </c>
      <c r="I84" s="21">
        <v>2282</v>
      </c>
      <c r="J84" s="21">
        <v>2387.3000000000002</v>
      </c>
      <c r="K84" s="21">
        <v>4669.3</v>
      </c>
      <c r="L84" s="17"/>
    </row>
    <row r="85" spans="1:12">
      <c r="A85" s="17">
        <v>1996</v>
      </c>
      <c r="B85" s="17">
        <v>2.4</v>
      </c>
      <c r="C85" s="21">
        <v>1981.2</v>
      </c>
      <c r="D85" s="17">
        <v>167.8</v>
      </c>
      <c r="E85" s="17">
        <v>495.5</v>
      </c>
      <c r="F85" s="17">
        <v>11.6</v>
      </c>
      <c r="G85" s="17">
        <v>674.9</v>
      </c>
      <c r="H85" s="17">
        <v>16.100000000000001</v>
      </c>
      <c r="I85" s="21">
        <v>2674.7</v>
      </c>
      <c r="J85" s="21">
        <v>2448.3000000000002</v>
      </c>
      <c r="K85" s="21">
        <v>5123</v>
      </c>
      <c r="L85" s="17"/>
    </row>
    <row r="86" spans="1:12">
      <c r="A86" s="17">
        <v>1997</v>
      </c>
      <c r="B86" s="17">
        <v>1.6</v>
      </c>
      <c r="C86" s="21">
        <v>1975.2</v>
      </c>
      <c r="D86" s="17">
        <v>153.6</v>
      </c>
      <c r="E86" s="17">
        <v>460.9</v>
      </c>
      <c r="F86" s="17">
        <v>13.6</v>
      </c>
      <c r="G86" s="17">
        <v>628</v>
      </c>
      <c r="H86" s="17">
        <v>10.5</v>
      </c>
      <c r="I86" s="21">
        <v>2615.4</v>
      </c>
      <c r="J86" s="21">
        <v>2461.9</v>
      </c>
      <c r="K86" s="21">
        <v>5077.3</v>
      </c>
      <c r="L86" s="17"/>
    </row>
    <row r="87" spans="1:12">
      <c r="A87" s="17">
        <v>1998</v>
      </c>
      <c r="B87" s="17">
        <v>1.2</v>
      </c>
      <c r="C87" s="21">
        <v>1652.9</v>
      </c>
      <c r="D87" s="17">
        <v>95</v>
      </c>
      <c r="E87" s="17">
        <v>368.7</v>
      </c>
      <c r="F87" s="17">
        <v>11.9</v>
      </c>
      <c r="G87" s="17">
        <v>475.6</v>
      </c>
      <c r="H87" s="17">
        <v>8.1</v>
      </c>
      <c r="I87" s="21">
        <v>2137.8000000000002</v>
      </c>
      <c r="J87" s="21">
        <v>2584.1999999999998</v>
      </c>
      <c r="K87" s="21">
        <v>4722</v>
      </c>
      <c r="L87" s="17"/>
    </row>
    <row r="88" spans="1:12">
      <c r="A88" s="17">
        <v>1999</v>
      </c>
      <c r="B88" s="17">
        <v>0.2</v>
      </c>
      <c r="C88" s="21">
        <v>1799.3</v>
      </c>
      <c r="D88" s="17">
        <v>117.7</v>
      </c>
      <c r="E88" s="17">
        <v>410.5</v>
      </c>
      <c r="F88" s="17">
        <v>25.4</v>
      </c>
      <c r="G88" s="17">
        <v>553.6</v>
      </c>
      <c r="H88" s="17">
        <v>8.5</v>
      </c>
      <c r="I88" s="21">
        <v>2361.6</v>
      </c>
      <c r="J88" s="21">
        <v>2676.4</v>
      </c>
      <c r="K88" s="21">
        <v>5038</v>
      </c>
      <c r="L88" s="17"/>
    </row>
    <row r="89" spans="1:12">
      <c r="A89" s="17">
        <v>2000</v>
      </c>
      <c r="B89" s="17">
        <v>0.1</v>
      </c>
      <c r="C89" s="21">
        <v>1879.1</v>
      </c>
      <c r="D89" s="17">
        <v>154</v>
      </c>
      <c r="E89" s="17">
        <v>553.4</v>
      </c>
      <c r="F89" s="17">
        <v>18.899999999999999</v>
      </c>
      <c r="G89" s="17">
        <v>726.3</v>
      </c>
      <c r="H89" s="17">
        <v>13.8</v>
      </c>
      <c r="I89" s="21">
        <v>2619.3000000000002</v>
      </c>
      <c r="J89" s="21">
        <v>2617.6999999999998</v>
      </c>
      <c r="K89" s="21">
        <v>5237</v>
      </c>
      <c r="L89" s="17"/>
    </row>
    <row r="90" spans="1:12">
      <c r="A90" s="17">
        <v>2001</v>
      </c>
      <c r="B90" s="17">
        <v>0.1</v>
      </c>
      <c r="C90" s="21">
        <v>1983</v>
      </c>
      <c r="D90" s="17">
        <v>137.4</v>
      </c>
      <c r="E90" s="17">
        <v>785.3</v>
      </c>
      <c r="F90" s="17">
        <v>12.4</v>
      </c>
      <c r="G90" s="17">
        <v>935.1</v>
      </c>
      <c r="H90" s="17">
        <v>17.899999999999999</v>
      </c>
      <c r="I90" s="21">
        <v>2936.2</v>
      </c>
      <c r="J90" s="21">
        <v>2667.2</v>
      </c>
      <c r="K90" s="21">
        <v>5603.3</v>
      </c>
      <c r="L90" s="17"/>
    </row>
    <row r="91" spans="1:12">
      <c r="A91" s="17">
        <v>2002</v>
      </c>
      <c r="B91" s="17">
        <v>2.2999999999999998</v>
      </c>
      <c r="C91" s="21">
        <v>2324.3000000000002</v>
      </c>
      <c r="D91" s="17">
        <v>109.2</v>
      </c>
      <c r="E91" s="17">
        <v>733.6</v>
      </c>
      <c r="F91" s="17">
        <v>7.9</v>
      </c>
      <c r="G91" s="17">
        <v>850.8</v>
      </c>
      <c r="H91" s="17">
        <v>16.5</v>
      </c>
      <c r="I91" s="21">
        <v>3193.9</v>
      </c>
      <c r="J91" s="21">
        <v>2844.6</v>
      </c>
      <c r="K91" s="21">
        <v>6038.5</v>
      </c>
      <c r="L91" s="17"/>
    </row>
    <row r="92" spans="1:12">
      <c r="A92" s="17">
        <v>2003</v>
      </c>
      <c r="B92" s="17">
        <v>0.3</v>
      </c>
      <c r="C92" s="21">
        <v>2818.5</v>
      </c>
      <c r="D92" s="17">
        <v>134.30000000000001</v>
      </c>
      <c r="E92" s="17">
        <v>853.3</v>
      </c>
      <c r="F92" s="17">
        <v>15.1</v>
      </c>
      <c r="G92" s="21">
        <v>1002.7</v>
      </c>
      <c r="H92" s="17">
        <v>20.9</v>
      </c>
      <c r="I92" s="21">
        <v>3842.4</v>
      </c>
      <c r="J92" s="21">
        <v>2813.1</v>
      </c>
      <c r="K92" s="21">
        <v>6655.4</v>
      </c>
      <c r="L92" s="17"/>
    </row>
    <row r="93" spans="1:12">
      <c r="A93" s="17">
        <v>2004</v>
      </c>
      <c r="B93" s="17">
        <v>1.5</v>
      </c>
      <c r="C93" s="21">
        <v>3084.4</v>
      </c>
      <c r="D93" s="17">
        <v>139.80000000000001</v>
      </c>
      <c r="E93" s="17">
        <v>816.7</v>
      </c>
      <c r="F93" s="17">
        <v>14.1</v>
      </c>
      <c r="G93" s="17">
        <v>970.5</v>
      </c>
      <c r="H93" s="17">
        <v>24.3</v>
      </c>
      <c r="I93" s="21">
        <v>4080.7</v>
      </c>
      <c r="J93" s="21">
        <v>2758.6</v>
      </c>
      <c r="K93" s="21">
        <v>6839.3</v>
      </c>
      <c r="L93" s="17"/>
    </row>
    <row r="94" spans="1:12">
      <c r="A94" s="17">
        <v>2005</v>
      </c>
      <c r="B94" s="17">
        <v>1.3</v>
      </c>
      <c r="C94" s="21">
        <v>3783.5</v>
      </c>
      <c r="D94" s="17">
        <v>177.8</v>
      </c>
      <c r="E94" s="21">
        <v>1048.0999999999999</v>
      </c>
      <c r="F94" s="17">
        <v>19.2</v>
      </c>
      <c r="G94" s="21">
        <v>1245.0999999999999</v>
      </c>
      <c r="H94" s="17">
        <v>55.4</v>
      </c>
      <c r="I94" s="21">
        <v>5085.3</v>
      </c>
      <c r="J94" s="21">
        <v>3032.8</v>
      </c>
      <c r="K94" s="21">
        <v>8118.1</v>
      </c>
      <c r="L94" s="17"/>
    </row>
    <row r="95" spans="1:12">
      <c r="A95" s="17">
        <v>2006</v>
      </c>
      <c r="B95" s="17">
        <v>0.1</v>
      </c>
      <c r="C95" s="21">
        <v>3779.8</v>
      </c>
      <c r="D95" s="17">
        <v>155.9</v>
      </c>
      <c r="E95" s="17">
        <v>720.7</v>
      </c>
      <c r="F95" s="17">
        <v>17.100000000000001</v>
      </c>
      <c r="G95" s="17">
        <v>893.7</v>
      </c>
      <c r="H95" s="17">
        <v>56.6</v>
      </c>
      <c r="I95" s="21">
        <v>4730.1000000000004</v>
      </c>
      <c r="J95" s="21">
        <v>3381.9</v>
      </c>
      <c r="K95" s="21">
        <v>8112.1</v>
      </c>
      <c r="L95" s="17"/>
    </row>
    <row r="96" spans="1:12">
      <c r="A96" s="17">
        <v>2007</v>
      </c>
      <c r="B96" s="17">
        <v>1.8</v>
      </c>
      <c r="C96" s="21">
        <v>3632.5</v>
      </c>
      <c r="D96" s="17">
        <v>158</v>
      </c>
      <c r="E96" s="17">
        <v>909.7</v>
      </c>
      <c r="F96" s="17">
        <v>12.1</v>
      </c>
      <c r="G96" s="21">
        <v>1079.8</v>
      </c>
      <c r="H96" s="17">
        <v>69.099999999999994</v>
      </c>
      <c r="I96" s="21">
        <v>4783.2</v>
      </c>
      <c r="J96" s="21">
        <v>3611.8</v>
      </c>
      <c r="K96" s="21">
        <v>8395</v>
      </c>
      <c r="L96" s="17"/>
    </row>
    <row r="97" spans="1:12">
      <c r="A97" s="17">
        <v>2008</v>
      </c>
      <c r="B97" s="17"/>
      <c r="C97" s="21">
        <v>4077.1</v>
      </c>
      <c r="D97" s="17">
        <v>164.9</v>
      </c>
      <c r="E97" s="21">
        <v>1009.2</v>
      </c>
      <c r="F97" s="17">
        <v>6.5</v>
      </c>
      <c r="G97" s="21">
        <v>1180.5999999999999</v>
      </c>
      <c r="H97" s="17">
        <v>95.3</v>
      </c>
      <c r="I97" s="21">
        <v>5353</v>
      </c>
      <c r="J97" s="21">
        <v>3685.4</v>
      </c>
      <c r="K97" s="21">
        <v>9038.4</v>
      </c>
      <c r="L97" s="17"/>
    </row>
    <row r="98" spans="1:12">
      <c r="A98" s="17">
        <v>2009</v>
      </c>
      <c r="B98" s="17"/>
      <c r="C98" s="21">
        <v>3686.6</v>
      </c>
      <c r="D98" s="17">
        <v>84.8</v>
      </c>
      <c r="E98" s="17">
        <v>895.2</v>
      </c>
      <c r="F98" s="17">
        <v>9.6</v>
      </c>
      <c r="G98" s="17">
        <v>989.5</v>
      </c>
      <c r="H98" s="17">
        <v>48</v>
      </c>
      <c r="I98" s="21">
        <v>4724</v>
      </c>
      <c r="J98" s="21">
        <v>3812.7</v>
      </c>
      <c r="K98" s="21">
        <v>8536.7000000000007</v>
      </c>
      <c r="L98" s="17"/>
    </row>
    <row r="99" spans="1:12">
      <c r="A99" s="17">
        <v>2010</v>
      </c>
      <c r="B99" s="17"/>
      <c r="C99" s="21">
        <v>3445</v>
      </c>
      <c r="D99" s="17">
        <v>79.7</v>
      </c>
      <c r="E99" s="17">
        <v>804</v>
      </c>
      <c r="F99" s="17">
        <v>9.1</v>
      </c>
      <c r="G99" s="17">
        <v>892.7</v>
      </c>
      <c r="H99" s="17">
        <v>60.7</v>
      </c>
      <c r="I99" s="21">
        <v>4398.3999999999996</v>
      </c>
      <c r="J99" s="21">
        <v>4320.8</v>
      </c>
      <c r="K99" s="21">
        <v>8719.2000000000007</v>
      </c>
      <c r="L99" s="17"/>
    </row>
    <row r="100" spans="1:12">
      <c r="A100" s="17">
        <v>2011</v>
      </c>
      <c r="B100" s="17"/>
      <c r="C100" s="21">
        <v>3329.5</v>
      </c>
      <c r="D100" s="17">
        <v>105.8</v>
      </c>
      <c r="E100" s="17">
        <v>837.7</v>
      </c>
      <c r="F100" s="17">
        <v>7.5</v>
      </c>
      <c r="G100" s="17">
        <v>951</v>
      </c>
      <c r="H100" s="17">
        <v>70.8</v>
      </c>
      <c r="I100" s="21">
        <v>4351.3</v>
      </c>
      <c r="J100" s="21">
        <v>4621.2</v>
      </c>
      <c r="K100" s="21">
        <v>8972.4</v>
      </c>
      <c r="L100" s="17"/>
    </row>
    <row r="101" spans="1:12">
      <c r="A101" s="17">
        <v>2012</v>
      </c>
      <c r="B101" s="17"/>
      <c r="C101" s="21">
        <v>2753.9</v>
      </c>
      <c r="D101" s="17">
        <v>72.2</v>
      </c>
      <c r="E101" s="17">
        <v>628.70000000000005</v>
      </c>
      <c r="F101" s="17">
        <v>2.6</v>
      </c>
      <c r="G101" s="17">
        <v>703.5</v>
      </c>
      <c r="H101" s="17">
        <v>65.8</v>
      </c>
      <c r="I101" s="21">
        <v>3523.2</v>
      </c>
      <c r="J101" s="21">
        <v>4871</v>
      </c>
      <c r="K101" s="21">
        <v>8394.2999999999993</v>
      </c>
      <c r="L101" s="17"/>
    </row>
    <row r="102" spans="1:12">
      <c r="A102" s="17">
        <v>2013</v>
      </c>
      <c r="B102" s="17"/>
      <c r="C102" s="21">
        <v>3038</v>
      </c>
      <c r="D102" s="17">
        <v>91.4</v>
      </c>
      <c r="E102" s="17">
        <v>831.7</v>
      </c>
      <c r="F102" s="17">
        <v>3.9</v>
      </c>
      <c r="G102" s="17">
        <v>927</v>
      </c>
      <c r="H102" s="17">
        <v>84.1</v>
      </c>
      <c r="I102" s="21">
        <v>4049.2</v>
      </c>
      <c r="J102" s="21">
        <v>4962.3999999999996</v>
      </c>
      <c r="K102" s="21">
        <v>9011.5</v>
      </c>
      <c r="L102" s="17"/>
    </row>
    <row r="103" spans="1:12">
      <c r="A103" s="17">
        <v>2014</v>
      </c>
      <c r="B103" s="17"/>
      <c r="C103" s="21">
        <v>3309.5</v>
      </c>
      <c r="D103" s="17">
        <v>110.4</v>
      </c>
      <c r="E103" s="21">
        <v>1078.5</v>
      </c>
      <c r="F103" s="17">
        <v>6.6</v>
      </c>
      <c r="G103" s="21">
        <v>1195.5</v>
      </c>
      <c r="H103" s="17">
        <v>83</v>
      </c>
      <c r="I103" s="21">
        <v>4588</v>
      </c>
      <c r="J103" s="21">
        <v>4846.5</v>
      </c>
      <c r="K103" s="21">
        <v>9434.5</v>
      </c>
      <c r="L103" s="17"/>
    </row>
    <row r="104" spans="1:12">
      <c r="A104" s="17">
        <v>2015</v>
      </c>
      <c r="B104" s="17"/>
      <c r="C104" s="21">
        <v>2749.6</v>
      </c>
      <c r="D104" s="17">
        <v>52.8</v>
      </c>
      <c r="E104" s="17">
        <v>666.5</v>
      </c>
      <c r="F104" s="17">
        <v>2.8</v>
      </c>
      <c r="G104" s="17">
        <v>722.1</v>
      </c>
      <c r="H104" s="17">
        <v>100.5</v>
      </c>
      <c r="I104" s="21">
        <v>3572.1</v>
      </c>
      <c r="J104" s="21">
        <v>4810.8</v>
      </c>
      <c r="K104" s="21">
        <v>8382.9</v>
      </c>
      <c r="L104" s="17"/>
    </row>
    <row r="105" spans="1:12">
      <c r="A105" s="17">
        <v>2016</v>
      </c>
      <c r="B105" s="17"/>
      <c r="C105" s="21">
        <v>2415</v>
      </c>
      <c r="D105" s="17">
        <v>41.1</v>
      </c>
      <c r="E105" s="17">
        <v>633.9</v>
      </c>
      <c r="F105" s="17">
        <v>2.2000000000000002</v>
      </c>
      <c r="G105" s="17">
        <v>677.2</v>
      </c>
      <c r="H105" s="17">
        <v>68.5</v>
      </c>
      <c r="I105" s="21">
        <v>3160.7</v>
      </c>
      <c r="J105" s="21">
        <v>5258.1</v>
      </c>
      <c r="K105" s="21">
        <v>8418.7999999999993</v>
      </c>
      <c r="L105" s="17"/>
    </row>
    <row r="106" spans="1:12">
      <c r="A106" s="17">
        <v>2017</v>
      </c>
      <c r="B106" s="17"/>
      <c r="C106" s="21">
        <v>2506.9</v>
      </c>
      <c r="D106" s="17">
        <v>44</v>
      </c>
      <c r="E106" s="17">
        <v>734</v>
      </c>
      <c r="F106" s="17">
        <v>1.2</v>
      </c>
      <c r="G106" s="17">
        <v>779.1</v>
      </c>
      <c r="H106" s="17">
        <v>76.2</v>
      </c>
      <c r="I106" s="21">
        <v>3362.3</v>
      </c>
      <c r="J106" s="21">
        <v>5078</v>
      </c>
      <c r="K106" s="21">
        <v>8440.2999999999993</v>
      </c>
      <c r="L106" s="17"/>
    </row>
    <row r="107" spans="1:12">
      <c r="A107" s="17">
        <v>2018</v>
      </c>
      <c r="B107" s="17"/>
      <c r="C107" s="21">
        <v>2677.8</v>
      </c>
      <c r="D107" s="17">
        <v>53</v>
      </c>
      <c r="E107" s="17">
        <v>935.2</v>
      </c>
      <c r="F107" s="17">
        <v>1.7</v>
      </c>
      <c r="G107" s="17">
        <v>990</v>
      </c>
      <c r="H107" s="17">
        <v>102.5</v>
      </c>
      <c r="I107" s="21">
        <v>3770.3</v>
      </c>
      <c r="J107" s="21">
        <v>5426.8</v>
      </c>
      <c r="K107" s="21">
        <v>9197.1</v>
      </c>
      <c r="L107" s="17"/>
    </row>
    <row r="108" spans="1:12">
      <c r="A108" s="17">
        <v>2019</v>
      </c>
      <c r="B108" s="17"/>
      <c r="C108" s="21">
        <v>2684.6</v>
      </c>
      <c r="D108" s="17">
        <v>56.5</v>
      </c>
      <c r="E108" s="17">
        <v>829.9</v>
      </c>
      <c r="F108" s="17">
        <v>2.5</v>
      </c>
      <c r="G108" s="17">
        <v>888.9</v>
      </c>
      <c r="H108" s="17">
        <v>101.2</v>
      </c>
      <c r="I108" s="21">
        <v>3674.7</v>
      </c>
      <c r="J108" s="21">
        <v>5273.1</v>
      </c>
      <c r="K108" s="21">
        <v>8947.7999999999993</v>
      </c>
      <c r="L108" s="17"/>
    </row>
    <row r="109" spans="1:12">
      <c r="A109" s="17">
        <v>2020</v>
      </c>
      <c r="B109" s="17"/>
      <c r="C109" s="21">
        <v>2509.6</v>
      </c>
      <c r="D109" s="17">
        <v>43.8</v>
      </c>
      <c r="E109" s="17">
        <v>635.6</v>
      </c>
      <c r="F109" s="17">
        <v>1.6</v>
      </c>
      <c r="G109" s="17">
        <v>680.9</v>
      </c>
      <c r="H109" s="17">
        <v>67.599999999999994</v>
      </c>
      <c r="I109" s="21">
        <v>3258.1</v>
      </c>
      <c r="J109" s="21">
        <v>5831.5</v>
      </c>
      <c r="K109" s="21">
        <v>9089.5</v>
      </c>
      <c r="L109" s="17" t="s">
        <v>257</v>
      </c>
    </row>
    <row r="110" spans="1:12">
      <c r="A110" s="22">
        <v>2021</v>
      </c>
      <c r="B110" s="22"/>
      <c r="C110" s="23">
        <v>2726.5</v>
      </c>
      <c r="D110" s="22">
        <v>57.7</v>
      </c>
      <c r="E110" s="22">
        <v>781.6</v>
      </c>
      <c r="F110" s="22">
        <v>2.4</v>
      </c>
      <c r="G110" s="22">
        <v>841.7</v>
      </c>
      <c r="H110" s="22">
        <v>73.400000000000006</v>
      </c>
      <c r="I110" s="23">
        <v>3641.6</v>
      </c>
      <c r="J110" s="23">
        <v>6289.8</v>
      </c>
      <c r="K110" s="23">
        <v>9931.4</v>
      </c>
      <c r="L110" s="24"/>
    </row>
  </sheetData>
  <mergeCells count="10">
    <mergeCell ref="B58:L58"/>
    <mergeCell ref="A2:A5"/>
    <mergeCell ref="B2:I2"/>
    <mergeCell ref="J2:J4"/>
    <mergeCell ref="K2:L4"/>
    <mergeCell ref="B3:B4"/>
    <mergeCell ref="C3:C4"/>
    <mergeCell ref="D3:G3"/>
    <mergeCell ref="I3:I4"/>
    <mergeCell ref="B5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5A67A-95D8-4F36-BEFE-FE0A2DE9A6D9}">
  <dimension ref="A1:L110"/>
  <sheetViews>
    <sheetView workbookViewId="0">
      <selection activeCell="I1" sqref="I1"/>
    </sheetView>
  </sheetViews>
  <sheetFormatPr defaultRowHeight="15"/>
  <sheetData>
    <row r="1" spans="1:12" ht="21">
      <c r="A1" s="27" t="s">
        <v>259</v>
      </c>
    </row>
    <row r="2" spans="1:12">
      <c r="A2" s="115" t="s">
        <v>243</v>
      </c>
      <c r="B2" s="106" t="s">
        <v>244</v>
      </c>
      <c r="C2" s="107"/>
      <c r="D2" s="107"/>
      <c r="E2" s="107"/>
      <c r="F2" s="107"/>
      <c r="G2" s="107"/>
      <c r="H2" s="107"/>
      <c r="I2" s="107"/>
      <c r="J2" s="115" t="s">
        <v>245</v>
      </c>
      <c r="K2" s="116" t="s">
        <v>246</v>
      </c>
      <c r="L2" s="109"/>
    </row>
    <row r="3" spans="1:12">
      <c r="A3" s="104"/>
      <c r="B3" s="115" t="s">
        <v>247</v>
      </c>
      <c r="C3" s="115" t="s">
        <v>248</v>
      </c>
      <c r="D3" s="106" t="s">
        <v>249</v>
      </c>
      <c r="E3" s="107"/>
      <c r="F3" s="107"/>
      <c r="G3" s="114"/>
      <c r="H3" s="47" t="s">
        <v>250</v>
      </c>
      <c r="I3" s="116" t="s">
        <v>251</v>
      </c>
      <c r="J3" s="104"/>
      <c r="K3" s="110"/>
      <c r="L3" s="111"/>
    </row>
    <row r="4" spans="1:12">
      <c r="A4" s="104"/>
      <c r="B4" s="105"/>
      <c r="C4" s="105"/>
      <c r="D4" s="14" t="s">
        <v>236</v>
      </c>
      <c r="E4" s="14" t="s">
        <v>252</v>
      </c>
      <c r="F4" s="14" t="s">
        <v>253</v>
      </c>
      <c r="G4" s="14" t="s">
        <v>237</v>
      </c>
      <c r="H4" s="47" t="s">
        <v>254</v>
      </c>
      <c r="I4" s="112"/>
      <c r="J4" s="105"/>
      <c r="K4" s="112"/>
      <c r="L4" s="113"/>
    </row>
    <row r="5" spans="1:12">
      <c r="A5" s="105"/>
      <c r="B5" s="100" t="s">
        <v>255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>
      <c r="A6" s="16">
        <v>1970</v>
      </c>
      <c r="B6" s="16">
        <v>1.43</v>
      </c>
      <c r="C6" s="16">
        <v>1.37</v>
      </c>
      <c r="D6" s="16">
        <v>1.43</v>
      </c>
      <c r="E6" s="16">
        <v>2.65</v>
      </c>
      <c r="F6" s="16">
        <v>1.56</v>
      </c>
      <c r="G6" s="16">
        <v>1.47</v>
      </c>
      <c r="H6" s="16">
        <v>0.4</v>
      </c>
      <c r="I6" s="16">
        <v>1.42</v>
      </c>
      <c r="J6" s="16">
        <v>8.83</v>
      </c>
      <c r="K6" s="16">
        <v>2.1800000000000002</v>
      </c>
      <c r="L6" s="16"/>
    </row>
    <row r="7" spans="1:12">
      <c r="A7" s="17">
        <v>1971</v>
      </c>
      <c r="B7" s="17">
        <v>1.83</v>
      </c>
      <c r="C7" s="17">
        <v>1.47</v>
      </c>
      <c r="D7" s="17">
        <v>1.51</v>
      </c>
      <c r="E7" s="17">
        <v>2.65</v>
      </c>
      <c r="F7" s="17">
        <v>1.66</v>
      </c>
      <c r="G7" s="17">
        <v>1.55</v>
      </c>
      <c r="H7" s="17">
        <v>0.42</v>
      </c>
      <c r="I7" s="17">
        <v>1.5</v>
      </c>
      <c r="J7" s="17">
        <v>9.49</v>
      </c>
      <c r="K7" s="17">
        <v>2.36</v>
      </c>
      <c r="L7" s="17"/>
    </row>
    <row r="8" spans="1:12">
      <c r="A8" s="17">
        <v>1972</v>
      </c>
      <c r="B8" s="17">
        <v>1.43</v>
      </c>
      <c r="C8" s="17">
        <v>1.58</v>
      </c>
      <c r="D8" s="17">
        <v>1.52</v>
      </c>
      <c r="E8" s="17">
        <v>2.66</v>
      </c>
      <c r="F8" s="17">
        <v>1.65</v>
      </c>
      <c r="G8" s="17">
        <v>1.56</v>
      </c>
      <c r="H8" s="17">
        <v>0.42</v>
      </c>
      <c r="I8" s="17">
        <v>1.56</v>
      </c>
      <c r="J8" s="17">
        <v>10.050000000000001</v>
      </c>
      <c r="K8" s="17">
        <v>2.4700000000000002</v>
      </c>
      <c r="L8" s="17"/>
    </row>
    <row r="9" spans="1:12">
      <c r="A9" s="17">
        <v>1973</v>
      </c>
      <c r="B9" s="17">
        <v>1.49</v>
      </c>
      <c r="C9" s="17">
        <v>1.69</v>
      </c>
      <c r="D9" s="17">
        <v>1.73</v>
      </c>
      <c r="E9" s="17">
        <v>3.73</v>
      </c>
      <c r="F9" s="17">
        <v>2.02</v>
      </c>
      <c r="G9" s="17">
        <v>1.81</v>
      </c>
      <c r="H9" s="17">
        <v>0.49</v>
      </c>
      <c r="I9" s="17">
        <v>1.74</v>
      </c>
      <c r="J9" s="17">
        <v>10.98</v>
      </c>
      <c r="K9" s="17">
        <v>2.82</v>
      </c>
      <c r="L9" s="17"/>
    </row>
    <row r="10" spans="1:12">
      <c r="A10" s="17">
        <v>1974</v>
      </c>
      <c r="B10" s="17">
        <v>2.04</v>
      </c>
      <c r="C10" s="17">
        <v>1.96</v>
      </c>
      <c r="D10" s="17">
        <v>2.66</v>
      </c>
      <c r="E10" s="17">
        <v>4.34</v>
      </c>
      <c r="F10" s="17">
        <v>3.04</v>
      </c>
      <c r="G10" s="17">
        <v>2.73</v>
      </c>
      <c r="H10" s="17">
        <v>0.75</v>
      </c>
      <c r="I10" s="17">
        <v>2.34</v>
      </c>
      <c r="J10" s="17">
        <v>14.98</v>
      </c>
      <c r="K10" s="17">
        <v>3.82</v>
      </c>
      <c r="L10" s="17"/>
    </row>
    <row r="11" spans="1:12">
      <c r="A11" s="17">
        <v>1975</v>
      </c>
      <c r="B11" s="17">
        <v>2.78</v>
      </c>
      <c r="C11" s="17">
        <v>2.5</v>
      </c>
      <c r="D11" s="17">
        <v>2.81</v>
      </c>
      <c r="E11" s="17">
        <v>4.4800000000000004</v>
      </c>
      <c r="F11" s="17">
        <v>3.28</v>
      </c>
      <c r="G11" s="17">
        <v>2.88</v>
      </c>
      <c r="H11" s="17">
        <v>0.79</v>
      </c>
      <c r="I11" s="17">
        <v>2.68</v>
      </c>
      <c r="J11" s="17">
        <v>16.440000000000001</v>
      </c>
      <c r="K11" s="17">
        <v>4.37</v>
      </c>
      <c r="L11" s="17"/>
    </row>
    <row r="12" spans="1:12">
      <c r="A12" s="17">
        <v>1976</v>
      </c>
      <c r="B12" s="17">
        <v>2.8</v>
      </c>
      <c r="C12" s="17">
        <v>2.83</v>
      </c>
      <c r="D12" s="17">
        <v>2.97</v>
      </c>
      <c r="E12" s="17">
        <v>4.91</v>
      </c>
      <c r="F12" s="17">
        <v>3.43</v>
      </c>
      <c r="G12" s="17">
        <v>3.06</v>
      </c>
      <c r="H12" s="17">
        <v>0.85</v>
      </c>
      <c r="I12" s="17">
        <v>2.93</v>
      </c>
      <c r="J12" s="17">
        <v>16.97</v>
      </c>
      <c r="K12" s="17">
        <v>4.58</v>
      </c>
      <c r="L12" s="17"/>
    </row>
    <row r="13" spans="1:12">
      <c r="A13" s="17">
        <v>1977</v>
      </c>
      <c r="B13" s="17">
        <v>3.04</v>
      </c>
      <c r="C13" s="17">
        <v>3.25</v>
      </c>
      <c r="D13" s="17">
        <v>3.37</v>
      </c>
      <c r="E13" s="17">
        <v>5.33</v>
      </c>
      <c r="F13" s="17">
        <v>3.86</v>
      </c>
      <c r="G13" s="17">
        <v>3.45</v>
      </c>
      <c r="H13" s="17">
        <v>0.96</v>
      </c>
      <c r="I13" s="17">
        <v>3.33</v>
      </c>
      <c r="J13" s="17">
        <v>18.399999999999999</v>
      </c>
      <c r="K13" s="17">
        <v>5.16</v>
      </c>
      <c r="L13" s="17"/>
    </row>
    <row r="14" spans="1:12">
      <c r="A14" s="17">
        <v>1978</v>
      </c>
      <c r="B14" s="17">
        <v>3</v>
      </c>
      <c r="C14" s="17">
        <v>3.63</v>
      </c>
      <c r="D14" s="17">
        <v>3.61</v>
      </c>
      <c r="E14" s="17">
        <v>5.77</v>
      </c>
      <c r="F14" s="17">
        <v>4.09</v>
      </c>
      <c r="G14" s="17">
        <v>3.7</v>
      </c>
      <c r="H14" s="17">
        <v>1.01</v>
      </c>
      <c r="I14" s="17">
        <v>3.63</v>
      </c>
      <c r="J14" s="17">
        <v>18.97</v>
      </c>
      <c r="K14" s="17">
        <v>5.49</v>
      </c>
      <c r="L14" s="17"/>
    </row>
    <row r="15" spans="1:12">
      <c r="A15" s="17">
        <v>1979</v>
      </c>
      <c r="B15" s="17">
        <v>3.09</v>
      </c>
      <c r="C15" s="17">
        <v>4.07</v>
      </c>
      <c r="D15" s="17">
        <v>5.13</v>
      </c>
      <c r="E15" s="17">
        <v>7.26</v>
      </c>
      <c r="F15" s="17">
        <v>5.56</v>
      </c>
      <c r="G15" s="17">
        <v>5.22</v>
      </c>
      <c r="H15" s="17">
        <v>1.45</v>
      </c>
      <c r="I15" s="17">
        <v>4.54</v>
      </c>
      <c r="J15" s="17">
        <v>20.93</v>
      </c>
      <c r="K15" s="17">
        <v>6.91</v>
      </c>
      <c r="L15" s="17"/>
    </row>
    <row r="16" spans="1:12">
      <c r="A16" s="17">
        <v>1980</v>
      </c>
      <c r="B16" s="17">
        <v>3.26</v>
      </c>
      <c r="C16" s="17">
        <v>4.8499999999999996</v>
      </c>
      <c r="D16" s="17">
        <v>7.08</v>
      </c>
      <c r="E16" s="17">
        <v>9.1199999999999992</v>
      </c>
      <c r="F16" s="17">
        <v>8.49</v>
      </c>
      <c r="G16" s="17">
        <v>7.21</v>
      </c>
      <c r="H16" s="17">
        <v>2.02</v>
      </c>
      <c r="I16" s="17">
        <v>5.67</v>
      </c>
      <c r="J16" s="17">
        <v>23.08</v>
      </c>
      <c r="K16" s="17">
        <v>8.23</v>
      </c>
      <c r="L16" s="17"/>
    </row>
    <row r="17" spans="1:12">
      <c r="A17" s="17">
        <v>1981</v>
      </c>
      <c r="B17" s="17">
        <v>3.67</v>
      </c>
      <c r="C17" s="17">
        <v>5.41</v>
      </c>
      <c r="D17" s="17">
        <v>8.8800000000000008</v>
      </c>
      <c r="E17" s="17">
        <v>9.85</v>
      </c>
      <c r="F17" s="17">
        <v>10.85</v>
      </c>
      <c r="G17" s="17">
        <v>9</v>
      </c>
      <c r="H17" s="17">
        <v>2.4900000000000002</v>
      </c>
      <c r="I17" s="17">
        <v>6.62</v>
      </c>
      <c r="J17" s="17">
        <v>28.98</v>
      </c>
      <c r="K17" s="17">
        <v>9.9700000000000006</v>
      </c>
      <c r="L17" s="17"/>
    </row>
    <row r="18" spans="1:12">
      <c r="A18" s="17">
        <v>1982</v>
      </c>
      <c r="B18" s="17">
        <v>3.86</v>
      </c>
      <c r="C18" s="17">
        <v>6.38</v>
      </c>
      <c r="D18" s="17">
        <v>8.69</v>
      </c>
      <c r="E18" s="17">
        <v>10.23</v>
      </c>
      <c r="F18" s="17">
        <v>10.91</v>
      </c>
      <c r="G18" s="17">
        <v>8.8699999999999992</v>
      </c>
      <c r="H18" s="17">
        <v>2.41</v>
      </c>
      <c r="I18" s="17">
        <v>7.09</v>
      </c>
      <c r="J18" s="17">
        <v>30.76</v>
      </c>
      <c r="K18" s="17">
        <v>10.7</v>
      </c>
      <c r="L18" s="17"/>
    </row>
    <row r="19" spans="1:12">
      <c r="A19" s="17">
        <v>1983</v>
      </c>
      <c r="B19" s="17">
        <v>3.68</v>
      </c>
      <c r="C19" s="17">
        <v>7.67</v>
      </c>
      <c r="D19" s="17">
        <v>8.41</v>
      </c>
      <c r="E19" s="17">
        <v>10.55</v>
      </c>
      <c r="F19" s="17">
        <v>7.57</v>
      </c>
      <c r="G19" s="17">
        <v>8.49</v>
      </c>
      <c r="H19" s="17">
        <v>2.34</v>
      </c>
      <c r="I19" s="17">
        <v>7.66</v>
      </c>
      <c r="J19" s="17">
        <v>32.08</v>
      </c>
      <c r="K19" s="17">
        <v>11.68</v>
      </c>
      <c r="L19" s="17"/>
    </row>
    <row r="20" spans="1:12">
      <c r="A20" s="17">
        <v>1984</v>
      </c>
      <c r="B20" s="17">
        <v>3.74</v>
      </c>
      <c r="C20" s="17">
        <v>7.45</v>
      </c>
      <c r="D20" s="17">
        <v>8.66</v>
      </c>
      <c r="E20" s="17">
        <v>10.029999999999999</v>
      </c>
      <c r="F20" s="17">
        <v>9.08</v>
      </c>
      <c r="G20" s="17">
        <v>8.76</v>
      </c>
      <c r="H20" s="17">
        <v>2.38</v>
      </c>
      <c r="I20" s="17">
        <v>7.77</v>
      </c>
      <c r="J20" s="17">
        <v>31.17</v>
      </c>
      <c r="K20" s="17">
        <v>11.45</v>
      </c>
      <c r="L20" s="17"/>
    </row>
    <row r="21" spans="1:12">
      <c r="A21" s="17">
        <v>1985</v>
      </c>
      <c r="B21" s="17">
        <v>3.61</v>
      </c>
      <c r="C21" s="17">
        <v>7.54</v>
      </c>
      <c r="D21" s="17">
        <v>8.35</v>
      </c>
      <c r="E21" s="17">
        <v>11.12</v>
      </c>
      <c r="F21" s="17">
        <v>8.92</v>
      </c>
      <c r="G21" s="17">
        <v>8.5299999999999994</v>
      </c>
      <c r="H21" s="17">
        <v>2.29</v>
      </c>
      <c r="I21" s="17">
        <v>7.72</v>
      </c>
      <c r="J21" s="17">
        <v>31.84</v>
      </c>
      <c r="K21" s="17">
        <v>11.6</v>
      </c>
      <c r="L21" s="17"/>
    </row>
    <row r="22" spans="1:12">
      <c r="A22" s="17">
        <v>1986</v>
      </c>
      <c r="B22" s="17">
        <v>3.39</v>
      </c>
      <c r="C22" s="17">
        <v>7.26</v>
      </c>
      <c r="D22" s="17">
        <v>6.83</v>
      </c>
      <c r="E22" s="17">
        <v>9.9600000000000009</v>
      </c>
      <c r="F22" s="17">
        <v>7.9</v>
      </c>
      <c r="G22" s="17">
        <v>7.03</v>
      </c>
      <c r="H22" s="17">
        <v>1.83</v>
      </c>
      <c r="I22" s="17">
        <v>6.98</v>
      </c>
      <c r="J22" s="17">
        <v>30.86</v>
      </c>
      <c r="K22" s="17">
        <v>10.76</v>
      </c>
      <c r="L22" s="17"/>
    </row>
    <row r="23" spans="1:12">
      <c r="A23" s="17">
        <v>1987</v>
      </c>
      <c r="B23" s="17">
        <v>3.27</v>
      </c>
      <c r="C23" s="17">
        <v>6.68</v>
      </c>
      <c r="D23" s="17">
        <v>6.39</v>
      </c>
      <c r="E23" s="17">
        <v>9.64</v>
      </c>
      <c r="F23" s="17">
        <v>6.8</v>
      </c>
      <c r="G23" s="17">
        <v>6.58</v>
      </c>
      <c r="H23" s="17">
        <v>1.75</v>
      </c>
      <c r="I23" s="17">
        <v>6.49</v>
      </c>
      <c r="J23" s="17">
        <v>30.81</v>
      </c>
      <c r="K23" s="17">
        <v>10.36</v>
      </c>
      <c r="L23" s="17"/>
    </row>
    <row r="24" spans="1:12">
      <c r="A24" s="17">
        <v>1988</v>
      </c>
      <c r="B24" s="17">
        <v>3.29</v>
      </c>
      <c r="C24" s="17">
        <v>6.32</v>
      </c>
      <c r="D24" s="17">
        <v>6.47</v>
      </c>
      <c r="E24" s="17">
        <v>9.5299999999999994</v>
      </c>
      <c r="F24" s="17">
        <v>6.31</v>
      </c>
      <c r="G24" s="17">
        <v>6.6</v>
      </c>
      <c r="H24" s="17">
        <v>1.76</v>
      </c>
      <c r="I24" s="17">
        <v>6.3</v>
      </c>
      <c r="J24" s="17">
        <v>30.67</v>
      </c>
      <c r="K24" s="17">
        <v>10.220000000000001</v>
      </c>
      <c r="L24" s="17"/>
    </row>
    <row r="25" spans="1:12">
      <c r="A25" s="17">
        <v>1989</v>
      </c>
      <c r="B25" s="17">
        <v>3.36</v>
      </c>
      <c r="C25" s="17">
        <v>7.03</v>
      </c>
      <c r="D25" s="17">
        <v>7.18</v>
      </c>
      <c r="E25" s="17">
        <v>11.54</v>
      </c>
      <c r="F25" s="17">
        <v>5.41</v>
      </c>
      <c r="G25" s="17">
        <v>7.31</v>
      </c>
      <c r="H25" s="17">
        <v>1.95</v>
      </c>
      <c r="I25" s="17">
        <v>6.98</v>
      </c>
      <c r="J25" s="17">
        <v>32.03</v>
      </c>
      <c r="K25" s="17">
        <v>11.14</v>
      </c>
      <c r="L25" s="17"/>
    </row>
    <row r="26" spans="1:12">
      <c r="A26" s="17">
        <v>1990</v>
      </c>
      <c r="B26" s="17">
        <v>3.59</v>
      </c>
      <c r="C26" s="17">
        <v>7.19</v>
      </c>
      <c r="D26" s="17">
        <v>8.44</v>
      </c>
      <c r="E26" s="17">
        <v>13.64</v>
      </c>
      <c r="F26" s="17">
        <v>6.83</v>
      </c>
      <c r="G26" s="17">
        <v>8.7200000000000006</v>
      </c>
      <c r="H26" s="17">
        <v>2.83</v>
      </c>
      <c r="I26" s="17">
        <v>7.56</v>
      </c>
      <c r="J26" s="17">
        <v>33.54</v>
      </c>
      <c r="K26" s="17">
        <v>12.36</v>
      </c>
      <c r="L26" s="17"/>
    </row>
    <row r="27" spans="1:12">
      <c r="A27" s="17">
        <v>1991</v>
      </c>
      <c r="B27" s="17">
        <v>3.44</v>
      </c>
      <c r="C27" s="17">
        <v>7.15</v>
      </c>
      <c r="D27" s="17">
        <v>8.35</v>
      </c>
      <c r="E27" s="17">
        <v>14.59</v>
      </c>
      <c r="F27" s="17">
        <v>6.23</v>
      </c>
      <c r="G27" s="17">
        <v>8.7799999999999994</v>
      </c>
      <c r="H27" s="17">
        <v>2.71</v>
      </c>
      <c r="I27" s="17">
        <v>7.52</v>
      </c>
      <c r="J27" s="17">
        <v>35.090000000000003</v>
      </c>
      <c r="K27" s="17">
        <v>12.74</v>
      </c>
      <c r="L27" s="17"/>
    </row>
    <row r="28" spans="1:12">
      <c r="A28" s="17">
        <v>1992</v>
      </c>
      <c r="B28" s="17">
        <v>3.21</v>
      </c>
      <c r="C28" s="17">
        <v>7.37</v>
      </c>
      <c r="D28" s="17">
        <v>7.71</v>
      </c>
      <c r="E28" s="17">
        <v>14.43</v>
      </c>
      <c r="F28" s="17">
        <v>5.8</v>
      </c>
      <c r="G28" s="17">
        <v>8.19</v>
      </c>
      <c r="H28" s="17">
        <v>2.48</v>
      </c>
      <c r="I28" s="17">
        <v>7.44</v>
      </c>
      <c r="J28" s="17">
        <v>36.43</v>
      </c>
      <c r="K28" s="17">
        <v>12.46</v>
      </c>
      <c r="L28" s="17"/>
    </row>
    <row r="29" spans="1:12">
      <c r="A29" s="17">
        <v>1993</v>
      </c>
      <c r="B29" s="17">
        <v>3.25</v>
      </c>
      <c r="C29" s="17">
        <v>7.91</v>
      </c>
      <c r="D29" s="17">
        <v>7.51</v>
      </c>
      <c r="E29" s="17">
        <v>13.35</v>
      </c>
      <c r="F29" s="17">
        <v>5.56</v>
      </c>
      <c r="G29" s="17">
        <v>7.86</v>
      </c>
      <c r="H29" s="17">
        <v>2.42</v>
      </c>
      <c r="I29" s="17">
        <v>7.6</v>
      </c>
      <c r="J29" s="17">
        <v>38.61</v>
      </c>
      <c r="K29" s="17">
        <v>13.09</v>
      </c>
      <c r="L29" s="17"/>
    </row>
    <row r="30" spans="1:12">
      <c r="A30" s="17">
        <v>1994</v>
      </c>
      <c r="B30" s="17">
        <v>3.29</v>
      </c>
      <c r="C30" s="17">
        <v>8.51</v>
      </c>
      <c r="D30" s="17">
        <v>7.25</v>
      </c>
      <c r="E30" s="17">
        <v>13.78</v>
      </c>
      <c r="F30" s="17">
        <v>5.62</v>
      </c>
      <c r="G30" s="17">
        <v>7.69</v>
      </c>
      <c r="H30" s="17">
        <v>2.35</v>
      </c>
      <c r="I30" s="17">
        <v>7.93</v>
      </c>
      <c r="J30" s="17">
        <v>39.72</v>
      </c>
      <c r="K30" s="17">
        <v>13.64</v>
      </c>
      <c r="L30" s="17"/>
    </row>
    <row r="31" spans="1:12">
      <c r="A31" s="17">
        <v>1995</v>
      </c>
      <c r="B31" s="17">
        <v>3.18</v>
      </c>
      <c r="C31" s="17">
        <v>8.17</v>
      </c>
      <c r="D31" s="17">
        <v>7.17</v>
      </c>
      <c r="E31" s="17">
        <v>13.46</v>
      </c>
      <c r="F31" s="17">
        <v>5.38</v>
      </c>
      <c r="G31" s="17">
        <v>7.63</v>
      </c>
      <c r="H31" s="17">
        <v>2.2999999999999998</v>
      </c>
      <c r="I31" s="17">
        <v>7.69</v>
      </c>
      <c r="J31" s="17">
        <v>40.729999999999997</v>
      </c>
      <c r="K31" s="17">
        <v>13.73</v>
      </c>
      <c r="L31" s="17"/>
    </row>
    <row r="32" spans="1:12">
      <c r="A32" s="17">
        <v>1996</v>
      </c>
      <c r="B32" s="17">
        <v>3.38</v>
      </c>
      <c r="C32" s="17">
        <v>8.67</v>
      </c>
      <c r="D32" s="17">
        <v>7.98</v>
      </c>
      <c r="E32" s="17">
        <v>14.04</v>
      </c>
      <c r="F32" s="17">
        <v>6.03</v>
      </c>
      <c r="G32" s="17">
        <v>8.42</v>
      </c>
      <c r="H32" s="17">
        <v>2.64</v>
      </c>
      <c r="I32" s="17">
        <v>8.2799999999999994</v>
      </c>
      <c r="J32" s="17">
        <v>41.14</v>
      </c>
      <c r="K32" s="17">
        <v>14.02</v>
      </c>
      <c r="L32" s="17"/>
    </row>
    <row r="33" spans="1:12">
      <c r="A33" s="17">
        <v>1997</v>
      </c>
      <c r="B33" s="17">
        <v>3.57</v>
      </c>
      <c r="C33" s="17">
        <v>9.4700000000000006</v>
      </c>
      <c r="D33" s="17">
        <v>7.99</v>
      </c>
      <c r="E33" s="17">
        <v>14.14</v>
      </c>
      <c r="F33" s="17">
        <v>6.26</v>
      </c>
      <c r="G33" s="17">
        <v>8.39</v>
      </c>
      <c r="H33" s="17">
        <v>2.63</v>
      </c>
      <c r="I33" s="17">
        <v>8.58</v>
      </c>
      <c r="J33" s="17">
        <v>41.38</v>
      </c>
      <c r="K33" s="17">
        <v>14.4</v>
      </c>
      <c r="L33" s="17"/>
    </row>
    <row r="34" spans="1:12">
      <c r="A34" s="17">
        <v>1998</v>
      </c>
      <c r="B34" s="17">
        <v>3.25</v>
      </c>
      <c r="C34" s="17">
        <v>9.31</v>
      </c>
      <c r="D34" s="17">
        <v>7.12</v>
      </c>
      <c r="E34" s="17">
        <v>13.03</v>
      </c>
      <c r="F34" s="17">
        <v>4.4400000000000004</v>
      </c>
      <c r="G34" s="17">
        <v>7.46</v>
      </c>
      <c r="H34" s="17">
        <v>2.27</v>
      </c>
      <c r="I34" s="17">
        <v>8.17</v>
      </c>
      <c r="J34" s="17">
        <v>39.909999999999997</v>
      </c>
      <c r="K34" s="17">
        <v>14.32</v>
      </c>
      <c r="L34" s="17"/>
    </row>
    <row r="35" spans="1:12">
      <c r="A35" s="17">
        <v>1999</v>
      </c>
      <c r="B35" s="17">
        <v>3.21</v>
      </c>
      <c r="C35" s="17">
        <v>8.8699999999999992</v>
      </c>
      <c r="D35" s="17">
        <v>7.27</v>
      </c>
      <c r="E35" s="17">
        <v>13.24</v>
      </c>
      <c r="F35" s="17">
        <v>5.45</v>
      </c>
      <c r="G35" s="17">
        <v>7.66</v>
      </c>
      <c r="H35" s="17">
        <v>2.33</v>
      </c>
      <c r="I35" s="17">
        <v>8</v>
      </c>
      <c r="J35" s="17">
        <v>38.9</v>
      </c>
      <c r="K35" s="17">
        <v>13.88</v>
      </c>
      <c r="L35" s="17"/>
    </row>
    <row r="36" spans="1:12">
      <c r="A36" s="17">
        <v>2000</v>
      </c>
      <c r="B36" s="17">
        <v>3.02</v>
      </c>
      <c r="C36" s="17">
        <v>9.5500000000000007</v>
      </c>
      <c r="D36" s="17">
        <v>10.82</v>
      </c>
      <c r="E36" s="17">
        <v>16.66</v>
      </c>
      <c r="F36" s="17">
        <v>9.44</v>
      </c>
      <c r="G36" s="17">
        <v>11.28</v>
      </c>
      <c r="H36" s="17">
        <v>3.5</v>
      </c>
      <c r="I36" s="17">
        <v>9.7100000000000009</v>
      </c>
      <c r="J36" s="17">
        <v>40.950000000000003</v>
      </c>
      <c r="K36" s="17">
        <v>15.1</v>
      </c>
      <c r="L36" s="17"/>
    </row>
    <row r="37" spans="1:12">
      <c r="A37" s="17">
        <v>2001</v>
      </c>
      <c r="B37" s="17">
        <v>3.42</v>
      </c>
      <c r="C37" s="17">
        <v>11.37</v>
      </c>
      <c r="D37" s="17">
        <v>10.23</v>
      </c>
      <c r="E37" s="17">
        <v>17.48</v>
      </c>
      <c r="F37" s="17">
        <v>8.74</v>
      </c>
      <c r="G37" s="17">
        <v>10.64</v>
      </c>
      <c r="H37" s="17">
        <v>3.34</v>
      </c>
      <c r="I37" s="17">
        <v>10.7</v>
      </c>
      <c r="J37" s="17">
        <v>41.14</v>
      </c>
      <c r="K37" s="17">
        <v>16.329999999999998</v>
      </c>
      <c r="L37" s="17"/>
    </row>
    <row r="38" spans="1:12">
      <c r="A38" s="17">
        <v>2002</v>
      </c>
      <c r="B38" s="17">
        <v>3.63</v>
      </c>
      <c r="C38" s="17">
        <v>9.61</v>
      </c>
      <c r="D38" s="17">
        <v>9.14</v>
      </c>
      <c r="E38" s="17">
        <v>15.35</v>
      </c>
      <c r="F38" s="17">
        <v>7.92</v>
      </c>
      <c r="G38" s="17">
        <v>9.6300000000000008</v>
      </c>
      <c r="H38" s="17">
        <v>3.03</v>
      </c>
      <c r="I38" s="17">
        <v>9.26</v>
      </c>
      <c r="J38" s="17">
        <v>39.71</v>
      </c>
      <c r="K38" s="17">
        <v>15.36</v>
      </c>
      <c r="L38" s="17"/>
    </row>
    <row r="39" spans="1:12">
      <c r="A39" s="17">
        <v>2003</v>
      </c>
      <c r="B39" s="17">
        <v>3.42</v>
      </c>
      <c r="C39" s="17">
        <v>11.28</v>
      </c>
      <c r="D39" s="17">
        <v>10.79</v>
      </c>
      <c r="E39" s="17">
        <v>17.54</v>
      </c>
      <c r="F39" s="17">
        <v>9.9700000000000006</v>
      </c>
      <c r="G39" s="17">
        <v>11.31</v>
      </c>
      <c r="H39" s="17">
        <v>3.64</v>
      </c>
      <c r="I39" s="17">
        <v>10.89</v>
      </c>
      <c r="J39" s="17">
        <v>41.94</v>
      </c>
      <c r="K39" s="17">
        <v>16.77</v>
      </c>
      <c r="L39" s="17"/>
    </row>
    <row r="40" spans="1:12">
      <c r="A40" s="17">
        <v>2004</v>
      </c>
      <c r="B40" s="17">
        <v>3.6</v>
      </c>
      <c r="C40" s="17">
        <v>12.17</v>
      </c>
      <c r="D40" s="17">
        <v>12.24</v>
      </c>
      <c r="E40" s="17">
        <v>19.48</v>
      </c>
      <c r="F40" s="17">
        <v>12.01</v>
      </c>
      <c r="G40" s="17">
        <v>12.85</v>
      </c>
      <c r="H40" s="17">
        <v>4.1399999999999997</v>
      </c>
      <c r="I40" s="17">
        <v>11.96</v>
      </c>
      <c r="J40" s="17">
        <v>42.62</v>
      </c>
      <c r="K40" s="17">
        <v>17.91</v>
      </c>
      <c r="L40" s="17"/>
    </row>
    <row r="41" spans="1:12">
      <c r="A41" s="17">
        <v>2005</v>
      </c>
      <c r="B41" s="17">
        <v>5.18</v>
      </c>
      <c r="C41" s="17">
        <v>14.51</v>
      </c>
      <c r="D41" s="17">
        <v>15.82</v>
      </c>
      <c r="E41" s="17">
        <v>21.79</v>
      </c>
      <c r="F41" s="17">
        <v>15.92</v>
      </c>
      <c r="G41" s="17">
        <v>16.28</v>
      </c>
      <c r="H41" s="17">
        <v>5.48</v>
      </c>
      <c r="I41" s="17">
        <v>14.71</v>
      </c>
      <c r="J41" s="17">
        <v>46.08</v>
      </c>
      <c r="K41" s="17">
        <v>21.04</v>
      </c>
      <c r="L41" s="17"/>
    </row>
    <row r="42" spans="1:12">
      <c r="A42" s="17">
        <v>2006</v>
      </c>
      <c r="B42" s="17">
        <v>4.76</v>
      </c>
      <c r="C42" s="17">
        <v>15.02</v>
      </c>
      <c r="D42" s="17">
        <v>18.5</v>
      </c>
      <c r="E42" s="17">
        <v>24.61</v>
      </c>
      <c r="F42" s="17">
        <v>19.27</v>
      </c>
      <c r="G42" s="17">
        <v>19.079999999999998</v>
      </c>
      <c r="H42" s="17">
        <v>6.31</v>
      </c>
      <c r="I42" s="17">
        <v>15.89</v>
      </c>
      <c r="J42" s="17">
        <v>49.51</v>
      </c>
      <c r="K42" s="17">
        <v>23.41</v>
      </c>
      <c r="L42" s="17"/>
    </row>
    <row r="43" spans="1:12">
      <c r="A43" s="17">
        <v>2007</v>
      </c>
      <c r="B43" s="17">
        <v>4.76</v>
      </c>
      <c r="C43" s="17">
        <v>15.36</v>
      </c>
      <c r="D43" s="17">
        <v>20.190000000000001</v>
      </c>
      <c r="E43" s="17">
        <v>26.71</v>
      </c>
      <c r="F43" s="17">
        <v>21.47</v>
      </c>
      <c r="G43" s="17">
        <v>20.84</v>
      </c>
      <c r="H43" s="17">
        <v>6.97</v>
      </c>
      <c r="I43" s="17">
        <v>16.670000000000002</v>
      </c>
      <c r="J43" s="17">
        <v>50.11</v>
      </c>
      <c r="K43" s="17">
        <v>23.74</v>
      </c>
      <c r="L43" s="17"/>
    </row>
    <row r="44" spans="1:12">
      <c r="A44" s="17">
        <v>2008</v>
      </c>
      <c r="B44" s="17"/>
      <c r="C44" s="17">
        <v>16.420000000000002</v>
      </c>
      <c r="D44" s="17">
        <v>24.89</v>
      </c>
      <c r="E44" s="17">
        <v>31.28</v>
      </c>
      <c r="F44" s="17">
        <v>27.06</v>
      </c>
      <c r="G44" s="17">
        <v>25.69</v>
      </c>
      <c r="H44" s="17">
        <v>8.59</v>
      </c>
      <c r="I44" s="17">
        <v>18.809999999999999</v>
      </c>
      <c r="J44" s="17">
        <v>53.66</v>
      </c>
      <c r="K44" s="17">
        <v>26.17</v>
      </c>
      <c r="L44" s="17"/>
    </row>
    <row r="45" spans="1:12">
      <c r="A45" s="17">
        <v>2009</v>
      </c>
      <c r="B45" s="17"/>
      <c r="C45" s="17">
        <v>14.73</v>
      </c>
      <c r="D45" s="17">
        <v>18.93</v>
      </c>
      <c r="E45" s="17">
        <v>28.36</v>
      </c>
      <c r="F45" s="17">
        <v>20.83</v>
      </c>
      <c r="G45" s="17">
        <v>20.45</v>
      </c>
      <c r="H45" s="17">
        <v>6.45</v>
      </c>
      <c r="I45" s="17">
        <v>16.04</v>
      </c>
      <c r="J45" s="17">
        <v>51.29</v>
      </c>
      <c r="K45" s="17">
        <v>23.9</v>
      </c>
      <c r="L45" s="17"/>
    </row>
    <row r="46" spans="1:12">
      <c r="A46" s="17">
        <v>2010</v>
      </c>
      <c r="B46" s="17"/>
      <c r="C46" s="17">
        <v>13.72</v>
      </c>
      <c r="D46" s="17">
        <v>21.89</v>
      </c>
      <c r="E46" s="17">
        <v>30.08</v>
      </c>
      <c r="F46" s="17">
        <v>23.77</v>
      </c>
      <c r="G46" s="17">
        <v>23.24</v>
      </c>
      <c r="H46" s="17">
        <v>7.61</v>
      </c>
      <c r="I46" s="17">
        <v>16.02</v>
      </c>
      <c r="J46" s="17">
        <v>54.93</v>
      </c>
      <c r="K46" s="17">
        <v>25.31</v>
      </c>
      <c r="L46" s="17"/>
    </row>
    <row r="47" spans="1:12">
      <c r="A47" s="17">
        <v>2011</v>
      </c>
      <c r="B47" s="17"/>
      <c r="C47" s="17">
        <v>13.35</v>
      </c>
      <c r="D47" s="17">
        <v>25.83</v>
      </c>
      <c r="E47" s="17">
        <v>33.78</v>
      </c>
      <c r="F47" s="17">
        <v>28.13</v>
      </c>
      <c r="G47" s="17">
        <v>27.11</v>
      </c>
      <c r="H47" s="17">
        <v>9.15</v>
      </c>
      <c r="I47" s="17">
        <v>16.54</v>
      </c>
      <c r="J47" s="17">
        <v>53.52</v>
      </c>
      <c r="K47" s="17">
        <v>25.5</v>
      </c>
      <c r="L47" s="17"/>
    </row>
    <row r="48" spans="1:12">
      <c r="A48" s="17">
        <v>2012</v>
      </c>
      <c r="B48" s="17"/>
      <c r="C48" s="17">
        <v>12.56</v>
      </c>
      <c r="D48" s="17">
        <v>28.71</v>
      </c>
      <c r="E48" s="17">
        <v>31.54</v>
      </c>
      <c r="F48" s="17">
        <v>29.62</v>
      </c>
      <c r="G48" s="17">
        <v>29.05</v>
      </c>
      <c r="H48" s="17">
        <v>10.19</v>
      </c>
      <c r="I48" s="17">
        <v>17.09</v>
      </c>
      <c r="J48" s="17">
        <v>51.63</v>
      </c>
      <c r="K48" s="17">
        <v>25.65</v>
      </c>
      <c r="L48" s="17"/>
    </row>
    <row r="49" spans="1:12">
      <c r="A49" s="17">
        <v>2013</v>
      </c>
      <c r="B49" s="17"/>
      <c r="C49" s="17">
        <v>12.07</v>
      </c>
      <c r="D49" s="17">
        <v>28.28</v>
      </c>
      <c r="E49" s="17">
        <v>31.25</v>
      </c>
      <c r="F49" s="17">
        <v>29.68</v>
      </c>
      <c r="G49" s="17">
        <v>28.76</v>
      </c>
      <c r="H49" s="17">
        <v>9.98</v>
      </c>
      <c r="I49" s="17">
        <v>15.72</v>
      </c>
      <c r="J49" s="17">
        <v>55.08</v>
      </c>
      <c r="K49" s="17">
        <v>24.89</v>
      </c>
      <c r="L49" s="17"/>
    </row>
    <row r="50" spans="1:12">
      <c r="A50" s="17">
        <v>2014</v>
      </c>
      <c r="B50" s="17"/>
      <c r="C50" s="17">
        <v>12.13</v>
      </c>
      <c r="D50" s="17">
        <v>27.59</v>
      </c>
      <c r="E50" s="17">
        <v>34.49</v>
      </c>
      <c r="F50" s="17">
        <v>29.84</v>
      </c>
      <c r="G50" s="17">
        <v>28.86</v>
      </c>
      <c r="H50" s="17">
        <v>9.73</v>
      </c>
      <c r="I50" s="17">
        <v>15.86</v>
      </c>
      <c r="J50" s="17">
        <v>58.83</v>
      </c>
      <c r="K50" s="17">
        <v>25.02</v>
      </c>
      <c r="L50" s="17"/>
    </row>
    <row r="51" spans="1:12">
      <c r="A51" s="17">
        <v>2015</v>
      </c>
      <c r="B51" s="17"/>
      <c r="C51" s="17">
        <v>10.84</v>
      </c>
      <c r="D51" s="17">
        <v>19.28</v>
      </c>
      <c r="E51" s="17">
        <v>27.53</v>
      </c>
      <c r="F51" s="17">
        <v>16.649999999999999</v>
      </c>
      <c r="G51" s="17">
        <v>20.49</v>
      </c>
      <c r="H51" s="17">
        <v>6.71</v>
      </c>
      <c r="I51" s="17">
        <v>12.93</v>
      </c>
      <c r="J51" s="17">
        <v>54.33</v>
      </c>
      <c r="K51" s="17">
        <v>21.82</v>
      </c>
      <c r="L51" s="17"/>
    </row>
    <row r="52" spans="1:12">
      <c r="A52" s="17">
        <v>2016</v>
      </c>
      <c r="B52" s="17"/>
      <c r="C52" s="17">
        <v>10.51</v>
      </c>
      <c r="D52" s="17">
        <v>16.57</v>
      </c>
      <c r="E52" s="17">
        <v>27.04</v>
      </c>
      <c r="F52" s="17">
        <v>13.27</v>
      </c>
      <c r="G52" s="17">
        <v>18.420000000000002</v>
      </c>
      <c r="H52" s="17">
        <v>5.73</v>
      </c>
      <c r="I52" s="17">
        <v>11.97</v>
      </c>
      <c r="J52" s="17">
        <v>51.51</v>
      </c>
      <c r="K52" s="17">
        <v>21.35</v>
      </c>
      <c r="L52" s="17"/>
    </row>
    <row r="53" spans="1:12">
      <c r="A53" s="17">
        <v>2017</v>
      </c>
      <c r="B53" s="17"/>
      <c r="C53" s="17">
        <v>11.66</v>
      </c>
      <c r="D53" s="17">
        <v>18.43</v>
      </c>
      <c r="E53" s="17">
        <v>32.049999999999997</v>
      </c>
      <c r="F53" s="17">
        <v>16.600000000000001</v>
      </c>
      <c r="G53" s="17">
        <v>21.16</v>
      </c>
      <c r="H53" s="17">
        <v>6.41</v>
      </c>
      <c r="I53" s="17">
        <v>13.29</v>
      </c>
      <c r="J53" s="17">
        <v>52.84</v>
      </c>
      <c r="K53" s="17">
        <v>22.25</v>
      </c>
      <c r="L53" s="17"/>
    </row>
    <row r="54" spans="1:12">
      <c r="A54" s="17">
        <v>2018</v>
      </c>
      <c r="B54" s="17"/>
      <c r="C54" s="17">
        <v>11.98</v>
      </c>
      <c r="D54" s="17">
        <v>20.3</v>
      </c>
      <c r="E54" s="17">
        <v>34.880000000000003</v>
      </c>
      <c r="F54" s="17">
        <v>23.47</v>
      </c>
      <c r="G54" s="17">
        <v>23.25</v>
      </c>
      <c r="H54" s="17">
        <v>7.09</v>
      </c>
      <c r="I54" s="17">
        <v>14.16</v>
      </c>
      <c r="J54" s="17">
        <v>54.28</v>
      </c>
      <c r="K54" s="17">
        <v>22.68</v>
      </c>
      <c r="L54" s="17"/>
    </row>
    <row r="55" spans="1:12">
      <c r="A55" s="17">
        <v>2019</v>
      </c>
      <c r="B55" s="17"/>
      <c r="C55" s="17">
        <v>12.22</v>
      </c>
      <c r="D55" s="17">
        <v>19.25</v>
      </c>
      <c r="E55" s="17">
        <v>30</v>
      </c>
      <c r="F55" s="17">
        <v>22.39</v>
      </c>
      <c r="G55" s="17">
        <v>21.54</v>
      </c>
      <c r="H55" s="17">
        <v>6.82</v>
      </c>
      <c r="I55" s="17">
        <v>14.01</v>
      </c>
      <c r="J55" s="17">
        <v>52.58</v>
      </c>
      <c r="K55" s="17">
        <v>22.07</v>
      </c>
      <c r="L55" s="17"/>
    </row>
    <row r="56" spans="1:12">
      <c r="A56" s="17">
        <v>2020</v>
      </c>
      <c r="B56" s="17"/>
      <c r="C56" s="17">
        <v>12.38</v>
      </c>
      <c r="D56" s="17">
        <v>15.75</v>
      </c>
      <c r="E56" s="17">
        <v>26.18</v>
      </c>
      <c r="F56" s="17">
        <v>14.54</v>
      </c>
      <c r="G56" s="17">
        <v>18.22</v>
      </c>
      <c r="H56" s="17">
        <v>5.64</v>
      </c>
      <c r="I56" s="17">
        <v>13.26</v>
      </c>
      <c r="J56" s="17">
        <v>53.82</v>
      </c>
      <c r="K56" s="17">
        <v>22.86</v>
      </c>
      <c r="L56" s="17"/>
    </row>
    <row r="57" spans="1:12">
      <c r="A57" s="18">
        <v>2021</v>
      </c>
      <c r="B57" s="18"/>
      <c r="C57" s="18">
        <v>13.35</v>
      </c>
      <c r="D57" s="18">
        <v>18.59</v>
      </c>
      <c r="E57" s="18">
        <v>31.74</v>
      </c>
      <c r="F57" s="18">
        <v>22.93</v>
      </c>
      <c r="G57" s="18">
        <v>21.25</v>
      </c>
      <c r="H57" s="18">
        <v>6.77</v>
      </c>
      <c r="I57" s="18">
        <v>14.85</v>
      </c>
      <c r="J57" s="18">
        <v>57.1</v>
      </c>
      <c r="K57" s="18">
        <v>24.41</v>
      </c>
      <c r="L57" s="18"/>
    </row>
    <row r="58" spans="1:12">
      <c r="A58" s="19"/>
      <c r="B58" s="100" t="s">
        <v>256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>
      <c r="A59" s="16">
        <v>1970</v>
      </c>
      <c r="B59" s="16">
        <v>12.6</v>
      </c>
      <c r="C59" s="16">
        <v>484.5</v>
      </c>
      <c r="D59" s="16">
        <v>501.4</v>
      </c>
      <c r="E59" s="16">
        <v>26</v>
      </c>
      <c r="F59" s="16">
        <v>49.4</v>
      </c>
      <c r="G59" s="16">
        <v>576.9</v>
      </c>
      <c r="H59" s="16">
        <v>2.5</v>
      </c>
      <c r="I59" s="20">
        <v>1076.4000000000001</v>
      </c>
      <c r="J59" s="16">
        <v>768</v>
      </c>
      <c r="K59" s="20">
        <v>1844.4</v>
      </c>
      <c r="L59" s="16"/>
    </row>
    <row r="60" spans="1:12">
      <c r="A60" s="17">
        <v>1971</v>
      </c>
      <c r="B60" s="17">
        <v>13.1</v>
      </c>
      <c r="C60" s="17">
        <v>527.1</v>
      </c>
      <c r="D60" s="17">
        <v>521.79999999999995</v>
      </c>
      <c r="E60" s="17">
        <v>26.7</v>
      </c>
      <c r="F60" s="17">
        <v>54.5</v>
      </c>
      <c r="G60" s="17">
        <v>603</v>
      </c>
      <c r="H60" s="17">
        <v>2.6</v>
      </c>
      <c r="I60" s="21">
        <v>1145.8</v>
      </c>
      <c r="J60" s="17">
        <v>864.2</v>
      </c>
      <c r="K60" s="21">
        <v>2010.1</v>
      </c>
      <c r="L60" s="17"/>
    </row>
    <row r="61" spans="1:12">
      <c r="A61" s="17">
        <v>1972</v>
      </c>
      <c r="B61" s="17">
        <v>7</v>
      </c>
      <c r="C61" s="17">
        <v>587.29999999999995</v>
      </c>
      <c r="D61" s="17">
        <v>544</v>
      </c>
      <c r="E61" s="17">
        <v>30.1</v>
      </c>
      <c r="F61" s="17">
        <v>55.9</v>
      </c>
      <c r="G61" s="17">
        <v>630.1</v>
      </c>
      <c r="H61" s="17">
        <v>2.7</v>
      </c>
      <c r="I61" s="21">
        <v>1227</v>
      </c>
      <c r="J61" s="17">
        <v>952.8</v>
      </c>
      <c r="K61" s="21">
        <v>2179.8000000000002</v>
      </c>
      <c r="L61" s="17"/>
    </row>
    <row r="62" spans="1:12">
      <c r="A62" s="17">
        <v>1973</v>
      </c>
      <c r="B62" s="17">
        <v>6.2</v>
      </c>
      <c r="C62" s="17">
        <v>596.5</v>
      </c>
      <c r="D62" s="17">
        <v>629.29999999999995</v>
      </c>
      <c r="E62" s="17">
        <v>40.700000000000003</v>
      </c>
      <c r="F62" s="17">
        <v>55.8</v>
      </c>
      <c r="G62" s="17">
        <v>725.8</v>
      </c>
      <c r="H62" s="17">
        <v>2.7</v>
      </c>
      <c r="I62" s="21">
        <v>1331.1</v>
      </c>
      <c r="J62" s="21">
        <v>1105.7</v>
      </c>
      <c r="K62" s="21">
        <v>2436.9</v>
      </c>
      <c r="L62" s="17"/>
    </row>
    <row r="63" spans="1:12">
      <c r="A63" s="17">
        <v>1974</v>
      </c>
      <c r="B63" s="17">
        <v>7</v>
      </c>
      <c r="C63" s="17">
        <v>682.1</v>
      </c>
      <c r="D63" s="17">
        <v>893.1</v>
      </c>
      <c r="E63" s="17">
        <v>43.2</v>
      </c>
      <c r="F63" s="17">
        <v>73.2</v>
      </c>
      <c r="G63" s="21">
        <v>1009.4</v>
      </c>
      <c r="H63" s="17">
        <v>4.3</v>
      </c>
      <c r="I63" s="21">
        <v>1702.8</v>
      </c>
      <c r="J63" s="21">
        <v>1441</v>
      </c>
      <c r="K63" s="21">
        <v>3143.8</v>
      </c>
      <c r="L63" s="17"/>
    </row>
    <row r="64" spans="1:12">
      <c r="A64" s="17">
        <v>1975</v>
      </c>
      <c r="B64" s="17">
        <v>8</v>
      </c>
      <c r="C64" s="17">
        <v>830.2</v>
      </c>
      <c r="D64" s="17">
        <v>914.6</v>
      </c>
      <c r="E64" s="17">
        <v>48.5</v>
      </c>
      <c r="F64" s="17">
        <v>69.599999999999994</v>
      </c>
      <c r="G64" s="21">
        <v>1032.7</v>
      </c>
      <c r="H64" s="17">
        <v>5.0999999999999996</v>
      </c>
      <c r="I64" s="21">
        <v>1876.1</v>
      </c>
      <c r="J64" s="21">
        <v>1610.5</v>
      </c>
      <c r="K64" s="21">
        <v>3486.6</v>
      </c>
      <c r="L64" s="17"/>
    </row>
    <row r="65" spans="1:12">
      <c r="A65" s="17">
        <v>1976</v>
      </c>
      <c r="B65" s="17">
        <v>6.1</v>
      </c>
      <c r="C65" s="17">
        <v>975.6</v>
      </c>
      <c r="D65" s="21">
        <v>1063.7</v>
      </c>
      <c r="E65" s="17">
        <v>55.6</v>
      </c>
      <c r="F65" s="17">
        <v>99.7</v>
      </c>
      <c r="G65" s="21">
        <v>1219.0999999999999</v>
      </c>
      <c r="H65" s="17">
        <v>6.4</v>
      </c>
      <c r="I65" s="21">
        <v>2207.1</v>
      </c>
      <c r="J65" s="21">
        <v>1705.6</v>
      </c>
      <c r="K65" s="21">
        <v>3912.7</v>
      </c>
      <c r="L65" s="17"/>
    </row>
    <row r="66" spans="1:12">
      <c r="A66" s="17">
        <v>1977</v>
      </c>
      <c r="B66" s="17">
        <v>7.2</v>
      </c>
      <c r="C66" s="21">
        <v>1068.3</v>
      </c>
      <c r="D66" s="21">
        <v>1214.5999999999999</v>
      </c>
      <c r="E66" s="17">
        <v>62.1</v>
      </c>
      <c r="F66" s="17">
        <v>85.6</v>
      </c>
      <c r="G66" s="21">
        <v>1362.3</v>
      </c>
      <c r="H66" s="17">
        <v>8.1999999999999993</v>
      </c>
      <c r="I66" s="21">
        <v>2445.9</v>
      </c>
      <c r="J66" s="21">
        <v>1869.1</v>
      </c>
      <c r="K66" s="21">
        <v>4315</v>
      </c>
      <c r="L66" s="17"/>
    </row>
    <row r="67" spans="1:12">
      <c r="A67" s="17">
        <v>1978</v>
      </c>
      <c r="B67" s="17">
        <v>6.9</v>
      </c>
      <c r="C67" s="21">
        <v>1216.5999999999999</v>
      </c>
      <c r="D67" s="21">
        <v>1299.9000000000001</v>
      </c>
      <c r="E67" s="17">
        <v>62.4</v>
      </c>
      <c r="F67" s="17">
        <v>81.099999999999994</v>
      </c>
      <c r="G67" s="21">
        <v>1443.3</v>
      </c>
      <c r="H67" s="17">
        <v>10.7</v>
      </c>
      <c r="I67" s="21">
        <v>2677.4</v>
      </c>
      <c r="J67" s="21">
        <v>1938.1</v>
      </c>
      <c r="K67" s="21">
        <v>4615.5</v>
      </c>
      <c r="L67" s="17"/>
    </row>
    <row r="68" spans="1:12">
      <c r="A68" s="17">
        <v>1979</v>
      </c>
      <c r="B68" s="17">
        <v>4.5999999999999996</v>
      </c>
      <c r="C68" s="21">
        <v>1291</v>
      </c>
      <c r="D68" s="21">
        <v>1329.4</v>
      </c>
      <c r="E68" s="17">
        <v>65.400000000000006</v>
      </c>
      <c r="F68" s="17">
        <v>61.8</v>
      </c>
      <c r="G68" s="21">
        <v>1456.7</v>
      </c>
      <c r="H68" s="17">
        <v>17.8</v>
      </c>
      <c r="I68" s="21">
        <v>2770.1</v>
      </c>
      <c r="J68" s="21">
        <v>2156.6999999999998</v>
      </c>
      <c r="K68" s="21">
        <v>4926.8</v>
      </c>
      <c r="L68" s="17"/>
    </row>
    <row r="69" spans="1:12">
      <c r="A69" s="17">
        <v>1980</v>
      </c>
      <c r="B69" s="17">
        <v>5.7</v>
      </c>
      <c r="C69" s="21">
        <v>1654.8</v>
      </c>
      <c r="D69" s="21">
        <v>1554.5</v>
      </c>
      <c r="E69" s="17">
        <v>80.599999999999994</v>
      </c>
      <c r="F69" s="17">
        <v>82.9</v>
      </c>
      <c r="G69" s="21">
        <v>1718</v>
      </c>
      <c r="H69" s="17">
        <v>46.5</v>
      </c>
      <c r="I69" s="21">
        <v>3425</v>
      </c>
      <c r="J69" s="21">
        <v>2408.8000000000002</v>
      </c>
      <c r="K69" s="21">
        <v>5833.8</v>
      </c>
      <c r="L69" s="17"/>
    </row>
    <row r="70" spans="1:12">
      <c r="A70" s="17">
        <v>1981</v>
      </c>
      <c r="B70" s="17">
        <v>7.7</v>
      </c>
      <c r="C70" s="21">
        <v>1852.6</v>
      </c>
      <c r="D70" s="21">
        <v>1813.4</v>
      </c>
      <c r="E70" s="17">
        <v>92.5</v>
      </c>
      <c r="F70" s="17">
        <v>92.9</v>
      </c>
      <c r="G70" s="21">
        <v>1998.8</v>
      </c>
      <c r="H70" s="17">
        <v>65</v>
      </c>
      <c r="I70" s="21">
        <v>3924.1</v>
      </c>
      <c r="J70" s="21">
        <v>3035.5</v>
      </c>
      <c r="K70" s="21">
        <v>6959.6</v>
      </c>
      <c r="L70" s="17"/>
    </row>
    <row r="71" spans="1:12">
      <c r="A71" s="17">
        <v>1982</v>
      </c>
      <c r="B71" s="17">
        <v>10</v>
      </c>
      <c r="C71" s="21">
        <v>2235.6</v>
      </c>
      <c r="D71" s="21">
        <v>1602.3</v>
      </c>
      <c r="E71" s="17">
        <v>90.1</v>
      </c>
      <c r="F71" s="17">
        <v>113.6</v>
      </c>
      <c r="G71" s="21">
        <v>1806</v>
      </c>
      <c r="H71" s="17">
        <v>55.4</v>
      </c>
      <c r="I71" s="21">
        <v>4106.8999999999996</v>
      </c>
      <c r="J71" s="21">
        <v>3214.7</v>
      </c>
      <c r="K71" s="21">
        <v>7321.6</v>
      </c>
      <c r="L71" s="17"/>
    </row>
    <row r="72" spans="1:12">
      <c r="A72" s="17">
        <v>1983</v>
      </c>
      <c r="B72" s="17">
        <v>5.6</v>
      </c>
      <c r="C72" s="21">
        <v>2535.1</v>
      </c>
      <c r="D72" s="21">
        <v>1439.8</v>
      </c>
      <c r="E72" s="17">
        <v>110.4</v>
      </c>
      <c r="F72" s="17">
        <v>64.3</v>
      </c>
      <c r="G72" s="21">
        <v>1614.5</v>
      </c>
      <c r="H72" s="17">
        <v>67.900000000000006</v>
      </c>
      <c r="I72" s="21">
        <v>4223.1000000000004</v>
      </c>
      <c r="J72" s="21">
        <v>3481.5</v>
      </c>
      <c r="K72" s="21">
        <v>7704.6</v>
      </c>
      <c r="L72" s="17"/>
    </row>
    <row r="73" spans="1:12">
      <c r="A73" s="17">
        <v>1984</v>
      </c>
      <c r="B73" s="17">
        <v>8.6</v>
      </c>
      <c r="C73" s="21">
        <v>2576.6</v>
      </c>
      <c r="D73" s="21">
        <v>1744.7</v>
      </c>
      <c r="E73" s="17">
        <v>104.6</v>
      </c>
      <c r="F73" s="17">
        <v>183.1</v>
      </c>
      <c r="G73" s="21">
        <v>2032.4</v>
      </c>
      <c r="H73" s="17">
        <v>49</v>
      </c>
      <c r="I73" s="21">
        <v>4666.6000000000004</v>
      </c>
      <c r="J73" s="21">
        <v>3492.1</v>
      </c>
      <c r="K73" s="21">
        <v>8158.7</v>
      </c>
      <c r="L73" s="17"/>
    </row>
    <row r="74" spans="1:12">
      <c r="A74" s="17">
        <v>1985</v>
      </c>
      <c r="B74" s="17">
        <v>8.1999999999999993</v>
      </c>
      <c r="C74" s="21">
        <v>2478.1</v>
      </c>
      <c r="D74" s="21">
        <v>1682.5</v>
      </c>
      <c r="E74" s="17">
        <v>126.3</v>
      </c>
      <c r="F74" s="17">
        <v>162.80000000000001</v>
      </c>
      <c r="G74" s="21">
        <v>1971.6</v>
      </c>
      <c r="H74" s="17">
        <v>48.5</v>
      </c>
      <c r="I74" s="21">
        <v>4506.5</v>
      </c>
      <c r="J74" s="21">
        <v>3558.6</v>
      </c>
      <c r="K74" s="21">
        <v>8065.1</v>
      </c>
      <c r="L74" s="17"/>
    </row>
    <row r="75" spans="1:12">
      <c r="A75" s="17">
        <v>1986</v>
      </c>
      <c r="B75" s="17">
        <v>8.9</v>
      </c>
      <c r="C75" s="21">
        <v>2511.6999999999998</v>
      </c>
      <c r="D75" s="21">
        <v>1511.2</v>
      </c>
      <c r="E75" s="17">
        <v>115</v>
      </c>
      <c r="F75" s="17">
        <v>98.9</v>
      </c>
      <c r="G75" s="21">
        <v>1725.1</v>
      </c>
      <c r="H75" s="17">
        <v>35.4</v>
      </c>
      <c r="I75" s="21">
        <v>4281.1000000000004</v>
      </c>
      <c r="J75" s="21">
        <v>3556.3</v>
      </c>
      <c r="K75" s="21">
        <v>7837.4</v>
      </c>
      <c r="L75" s="17"/>
    </row>
    <row r="76" spans="1:12">
      <c r="A76" s="17">
        <v>1987</v>
      </c>
      <c r="B76" s="17">
        <v>7.1</v>
      </c>
      <c r="C76" s="21">
        <v>2300.8000000000002</v>
      </c>
      <c r="D76" s="21">
        <v>1539.7</v>
      </c>
      <c r="E76" s="17">
        <v>130.1</v>
      </c>
      <c r="F76" s="17">
        <v>123.9</v>
      </c>
      <c r="G76" s="21">
        <v>1793.7</v>
      </c>
      <c r="H76" s="17">
        <v>30</v>
      </c>
      <c r="I76" s="21">
        <v>4131.6000000000004</v>
      </c>
      <c r="J76" s="21">
        <v>3709.8</v>
      </c>
      <c r="K76" s="21">
        <v>7841.4</v>
      </c>
      <c r="L76" s="17"/>
    </row>
    <row r="77" spans="1:12">
      <c r="A77" s="17">
        <v>1988</v>
      </c>
      <c r="B77" s="17">
        <v>5.7</v>
      </c>
      <c r="C77" s="21">
        <v>2322.1999999999998</v>
      </c>
      <c r="D77" s="21">
        <v>1571.9</v>
      </c>
      <c r="E77" s="17">
        <v>124.8</v>
      </c>
      <c r="F77" s="17">
        <v>148.9</v>
      </c>
      <c r="G77" s="21">
        <v>1845.5</v>
      </c>
      <c r="H77" s="17">
        <v>32.4</v>
      </c>
      <c r="I77" s="21">
        <v>4205.8</v>
      </c>
      <c r="J77" s="21">
        <v>3920.1</v>
      </c>
      <c r="K77" s="21">
        <v>8125.8</v>
      </c>
      <c r="L77" s="17"/>
    </row>
    <row r="78" spans="1:12">
      <c r="A78" s="17">
        <v>1989</v>
      </c>
      <c r="B78" s="17">
        <v>5.4</v>
      </c>
      <c r="C78" s="21">
        <v>2633.6</v>
      </c>
      <c r="D78" s="21">
        <v>1618.2</v>
      </c>
      <c r="E78" s="17">
        <v>159.69999999999999</v>
      </c>
      <c r="F78" s="17">
        <v>85</v>
      </c>
      <c r="G78" s="21">
        <v>1862.9</v>
      </c>
      <c r="H78" s="17">
        <v>36.1</v>
      </c>
      <c r="I78" s="21">
        <v>4538</v>
      </c>
      <c r="J78" s="21">
        <v>4140.1000000000004</v>
      </c>
      <c r="K78" s="21">
        <v>8678.1</v>
      </c>
      <c r="L78" s="17"/>
    </row>
    <row r="79" spans="1:12">
      <c r="A79" s="17">
        <v>1990</v>
      </c>
      <c r="B79" s="17">
        <v>4.9000000000000004</v>
      </c>
      <c r="C79" s="21">
        <v>2501.4</v>
      </c>
      <c r="D79" s="21">
        <v>1548.9</v>
      </c>
      <c r="E79" s="17">
        <v>195.8</v>
      </c>
      <c r="F79" s="17">
        <v>68.400000000000006</v>
      </c>
      <c r="G79" s="21">
        <v>1813.1</v>
      </c>
      <c r="H79" s="17">
        <v>65.2</v>
      </c>
      <c r="I79" s="21">
        <v>4384.6000000000004</v>
      </c>
      <c r="J79" s="21">
        <v>4414.2</v>
      </c>
      <c r="K79" s="21">
        <v>8798.7999999999993</v>
      </c>
      <c r="L79" s="17"/>
    </row>
    <row r="80" spans="1:12">
      <c r="A80" s="17">
        <v>1991</v>
      </c>
      <c r="B80" s="17">
        <v>4.3</v>
      </c>
      <c r="C80" s="21">
        <v>2489.5</v>
      </c>
      <c r="D80" s="21">
        <v>1408.1</v>
      </c>
      <c r="E80" s="17">
        <v>259.39999999999998</v>
      </c>
      <c r="F80" s="17">
        <v>74.099999999999994</v>
      </c>
      <c r="G80" s="21">
        <v>1741.6</v>
      </c>
      <c r="H80" s="17">
        <v>65.5</v>
      </c>
      <c r="I80" s="21">
        <v>4300.8999999999996</v>
      </c>
      <c r="J80" s="21">
        <v>4689.8999999999996</v>
      </c>
      <c r="K80" s="21">
        <v>8990.9</v>
      </c>
      <c r="L80" s="17"/>
    </row>
    <row r="81" spans="1:12">
      <c r="A81" s="17">
        <v>1992</v>
      </c>
      <c r="B81" s="17">
        <v>3.9</v>
      </c>
      <c r="C81" s="21">
        <v>2870.8</v>
      </c>
      <c r="D81" s="21">
        <v>1461.7</v>
      </c>
      <c r="E81" s="17">
        <v>252.2</v>
      </c>
      <c r="F81" s="17">
        <v>41.2</v>
      </c>
      <c r="G81" s="21">
        <v>1755.2</v>
      </c>
      <c r="H81" s="17">
        <v>62.8</v>
      </c>
      <c r="I81" s="21">
        <v>4692.8</v>
      </c>
      <c r="J81" s="21">
        <v>4812.8999999999996</v>
      </c>
      <c r="K81" s="21">
        <v>9505.6</v>
      </c>
      <c r="L81" s="17"/>
    </row>
    <row r="82" spans="1:12">
      <c r="A82" s="17">
        <v>1993</v>
      </c>
      <c r="B82" s="17">
        <v>3.3</v>
      </c>
      <c r="C82" s="21">
        <v>3129.4</v>
      </c>
      <c r="D82" s="21">
        <v>1338.7</v>
      </c>
      <c r="E82" s="17">
        <v>201.7</v>
      </c>
      <c r="F82" s="17">
        <v>49.3</v>
      </c>
      <c r="G82" s="21">
        <v>1589.7</v>
      </c>
      <c r="H82" s="17">
        <v>80.8</v>
      </c>
      <c r="I82" s="21">
        <v>4803.3</v>
      </c>
      <c r="J82" s="21">
        <v>5255.7</v>
      </c>
      <c r="K82" s="21">
        <v>10059.1</v>
      </c>
      <c r="L82" s="17"/>
    </row>
    <row r="83" spans="1:12">
      <c r="A83" s="17">
        <v>1994</v>
      </c>
      <c r="B83" s="17">
        <v>2.2999999999999998</v>
      </c>
      <c r="C83" s="21">
        <v>3370.8</v>
      </c>
      <c r="D83" s="21">
        <v>1256.0999999999999</v>
      </c>
      <c r="E83" s="17">
        <v>211</v>
      </c>
      <c r="F83" s="17">
        <v>44.5</v>
      </c>
      <c r="G83" s="21">
        <v>1511.6</v>
      </c>
      <c r="H83" s="17">
        <v>74.5</v>
      </c>
      <c r="I83" s="21">
        <v>4959.2</v>
      </c>
      <c r="J83" s="21">
        <v>5434.6</v>
      </c>
      <c r="K83" s="21">
        <v>10393.799999999999</v>
      </c>
      <c r="L83" s="17"/>
    </row>
    <row r="84" spans="1:12">
      <c r="A84" s="17">
        <v>1995</v>
      </c>
      <c r="B84" s="17">
        <v>2.2999999999999998</v>
      </c>
      <c r="C84" s="21">
        <v>3158.3</v>
      </c>
      <c r="D84" s="21">
        <v>1194</v>
      </c>
      <c r="E84" s="17">
        <v>214</v>
      </c>
      <c r="F84" s="17">
        <v>37.9</v>
      </c>
      <c r="G84" s="21">
        <v>1446</v>
      </c>
      <c r="H84" s="17">
        <v>73.099999999999994</v>
      </c>
      <c r="I84" s="21">
        <v>4679.6000000000004</v>
      </c>
      <c r="J84" s="21">
        <v>5543.7</v>
      </c>
      <c r="K84" s="21">
        <v>10223.200000000001</v>
      </c>
      <c r="L84" s="17"/>
    </row>
    <row r="85" spans="1:12">
      <c r="A85" s="17">
        <v>1996</v>
      </c>
      <c r="B85" s="17">
        <v>2.9</v>
      </c>
      <c r="C85" s="21">
        <v>3590.7</v>
      </c>
      <c r="D85" s="21">
        <v>1404.1</v>
      </c>
      <c r="E85" s="17">
        <v>244.1</v>
      </c>
      <c r="F85" s="17">
        <v>49.6</v>
      </c>
      <c r="G85" s="21">
        <v>1697.8</v>
      </c>
      <c r="H85" s="17">
        <v>86.9</v>
      </c>
      <c r="I85" s="21">
        <v>5378.2</v>
      </c>
      <c r="J85" s="21">
        <v>5654.4</v>
      </c>
      <c r="K85" s="21">
        <v>11032.6</v>
      </c>
      <c r="L85" s="17"/>
    </row>
    <row r="86" spans="1:12">
      <c r="A86" s="17">
        <v>1997</v>
      </c>
      <c r="B86" s="17">
        <v>2.5</v>
      </c>
      <c r="C86" s="21">
        <v>3655</v>
      </c>
      <c r="D86" s="21">
        <v>1366.1</v>
      </c>
      <c r="E86" s="17">
        <v>217.9</v>
      </c>
      <c r="F86" s="17">
        <v>61.9</v>
      </c>
      <c r="G86" s="21">
        <v>1645.9</v>
      </c>
      <c r="H86" s="17">
        <v>133.9</v>
      </c>
      <c r="I86" s="21">
        <v>5437.2</v>
      </c>
      <c r="J86" s="21">
        <v>5656.5</v>
      </c>
      <c r="K86" s="21">
        <v>11093.7</v>
      </c>
      <c r="L86" s="17"/>
    </row>
    <row r="87" spans="1:12">
      <c r="A87" s="17">
        <v>1998</v>
      </c>
      <c r="B87" s="17">
        <v>1.3</v>
      </c>
      <c r="C87" s="21">
        <v>3255.9</v>
      </c>
      <c r="D87" s="21">
        <v>1103</v>
      </c>
      <c r="E87" s="17">
        <v>198.3</v>
      </c>
      <c r="F87" s="17">
        <v>47</v>
      </c>
      <c r="G87" s="21">
        <v>1348.3</v>
      </c>
      <c r="H87" s="17">
        <v>102.9</v>
      </c>
      <c r="I87" s="21">
        <v>4708.5</v>
      </c>
      <c r="J87" s="21">
        <v>5523.2</v>
      </c>
      <c r="K87" s="21">
        <v>10231.700000000001</v>
      </c>
      <c r="L87" s="17"/>
    </row>
    <row r="88" spans="1:12">
      <c r="A88" s="17">
        <v>1999</v>
      </c>
      <c r="B88" s="17">
        <v>1.8</v>
      </c>
      <c r="C88" s="21">
        <v>3380.9</v>
      </c>
      <c r="D88" s="21">
        <v>1199.8</v>
      </c>
      <c r="E88" s="17">
        <v>218.6</v>
      </c>
      <c r="F88" s="17">
        <v>72</v>
      </c>
      <c r="G88" s="21">
        <v>1490.3</v>
      </c>
      <c r="H88" s="17">
        <v>108.3</v>
      </c>
      <c r="I88" s="21">
        <v>4981.3</v>
      </c>
      <c r="J88" s="21">
        <v>5696.2</v>
      </c>
      <c r="K88" s="21">
        <v>10677.5</v>
      </c>
      <c r="L88" s="17"/>
    </row>
    <row r="89" spans="1:12">
      <c r="A89" s="17">
        <v>2000</v>
      </c>
      <c r="B89" s="17">
        <v>0.9</v>
      </c>
      <c r="C89" s="21">
        <v>3946.2</v>
      </c>
      <c r="D89" s="21">
        <v>2219</v>
      </c>
      <c r="E89" s="17">
        <v>364.3</v>
      </c>
      <c r="F89" s="17">
        <v>125.5</v>
      </c>
      <c r="G89" s="21">
        <v>2708.8</v>
      </c>
      <c r="H89" s="17">
        <v>175.2</v>
      </c>
      <c r="I89" s="21">
        <v>6831</v>
      </c>
      <c r="J89" s="21">
        <v>6009.8</v>
      </c>
      <c r="K89" s="21">
        <v>12840.8</v>
      </c>
      <c r="L89" s="17"/>
    </row>
    <row r="90" spans="1:12">
      <c r="A90" s="17">
        <v>2001</v>
      </c>
      <c r="B90" s="17">
        <v>1.1000000000000001</v>
      </c>
      <c r="C90" s="21">
        <v>4420.1000000000004</v>
      </c>
      <c r="D90" s="21">
        <v>2173.1999999999998</v>
      </c>
      <c r="E90" s="17">
        <v>289.10000000000002</v>
      </c>
      <c r="F90" s="17">
        <v>118.4</v>
      </c>
      <c r="G90" s="21">
        <v>2580.6999999999998</v>
      </c>
      <c r="H90" s="17">
        <v>111.7</v>
      </c>
      <c r="I90" s="21">
        <v>7113.5</v>
      </c>
      <c r="J90" s="21">
        <v>6209.2</v>
      </c>
      <c r="K90" s="21">
        <v>13322.7</v>
      </c>
      <c r="L90" s="17"/>
    </row>
    <row r="91" spans="1:12">
      <c r="A91" s="17">
        <v>2002</v>
      </c>
      <c r="B91" s="17">
        <v>0.5</v>
      </c>
      <c r="C91" s="21">
        <v>3640.7</v>
      </c>
      <c r="D91" s="21">
        <v>1750</v>
      </c>
      <c r="E91" s="17">
        <v>294.10000000000002</v>
      </c>
      <c r="F91" s="17">
        <v>73.7</v>
      </c>
      <c r="G91" s="21">
        <v>2117.8000000000002</v>
      </c>
      <c r="H91" s="17">
        <v>102.8</v>
      </c>
      <c r="I91" s="21">
        <v>5861.8</v>
      </c>
      <c r="J91" s="21">
        <v>6294.5</v>
      </c>
      <c r="K91" s="21">
        <v>12156.3</v>
      </c>
      <c r="L91" s="17"/>
    </row>
    <row r="92" spans="1:12">
      <c r="A92" s="17">
        <v>2003</v>
      </c>
      <c r="B92" s="17">
        <v>0.9</v>
      </c>
      <c r="C92" s="21">
        <v>4747.8</v>
      </c>
      <c r="D92" s="21">
        <v>2190.6</v>
      </c>
      <c r="E92" s="17">
        <v>332.3</v>
      </c>
      <c r="F92" s="17">
        <v>92.7</v>
      </c>
      <c r="G92" s="21">
        <v>2615.6</v>
      </c>
      <c r="H92" s="17">
        <v>129.9</v>
      </c>
      <c r="I92" s="21">
        <v>7494.3</v>
      </c>
      <c r="J92" s="21">
        <v>6742.6</v>
      </c>
      <c r="K92" s="21">
        <v>14236.9</v>
      </c>
      <c r="L92" s="17"/>
    </row>
    <row r="93" spans="1:12">
      <c r="A93" s="17">
        <v>2004</v>
      </c>
      <c r="B93" s="17">
        <v>1.4</v>
      </c>
      <c r="C93" s="21">
        <v>4909.2</v>
      </c>
      <c r="D93" s="21">
        <v>2440.8000000000002</v>
      </c>
      <c r="E93" s="17">
        <v>383.1</v>
      </c>
      <c r="F93" s="17">
        <v>140.6</v>
      </c>
      <c r="G93" s="21">
        <v>2964.5</v>
      </c>
      <c r="H93" s="17">
        <v>151.30000000000001</v>
      </c>
      <c r="I93" s="21">
        <v>8026.4</v>
      </c>
      <c r="J93" s="21">
        <v>6889.6</v>
      </c>
      <c r="K93" s="21">
        <v>14916</v>
      </c>
      <c r="L93" s="17"/>
    </row>
    <row r="94" spans="1:12">
      <c r="A94" s="17">
        <v>2005</v>
      </c>
      <c r="B94" s="17">
        <v>1.7</v>
      </c>
      <c r="C94" s="21">
        <v>6047.9</v>
      </c>
      <c r="D94" s="21">
        <v>3226.3</v>
      </c>
      <c r="E94" s="17">
        <v>390.1</v>
      </c>
      <c r="F94" s="17">
        <v>198.8</v>
      </c>
      <c r="G94" s="21">
        <v>3815.1</v>
      </c>
      <c r="H94" s="17">
        <v>167.2</v>
      </c>
      <c r="I94" s="21">
        <v>10031.9</v>
      </c>
      <c r="J94" s="21">
        <v>7945</v>
      </c>
      <c r="K94" s="21">
        <v>17977</v>
      </c>
      <c r="L94" s="17"/>
    </row>
    <row r="95" spans="1:12">
      <c r="A95" s="17">
        <v>2006</v>
      </c>
      <c r="B95" s="17">
        <v>1.5</v>
      </c>
      <c r="C95" s="21">
        <v>5471.6</v>
      </c>
      <c r="D95" s="21">
        <v>2877.1</v>
      </c>
      <c r="E95" s="17">
        <v>392.7</v>
      </c>
      <c r="F95" s="17">
        <v>197.1</v>
      </c>
      <c r="G95" s="21">
        <v>3466.9</v>
      </c>
      <c r="H95" s="17">
        <v>170.9</v>
      </c>
      <c r="I95" s="21">
        <v>9110.7999999999993</v>
      </c>
      <c r="J95" s="21">
        <v>8181.2</v>
      </c>
      <c r="K95" s="21">
        <v>17291.900000000001</v>
      </c>
      <c r="L95" s="17"/>
    </row>
    <row r="96" spans="1:12">
      <c r="A96" s="17">
        <v>2007</v>
      </c>
      <c r="B96" s="17">
        <v>1.6</v>
      </c>
      <c r="C96" s="21">
        <v>6296.1</v>
      </c>
      <c r="D96" s="21">
        <v>3515.9</v>
      </c>
      <c r="E96" s="17">
        <v>489.5</v>
      </c>
      <c r="F96" s="17">
        <v>160.4</v>
      </c>
      <c r="G96" s="21">
        <v>4165.8</v>
      </c>
      <c r="H96" s="17">
        <v>208.6</v>
      </c>
      <c r="I96" s="21">
        <v>10672</v>
      </c>
      <c r="J96" s="21">
        <v>8590.7000000000007</v>
      </c>
      <c r="K96" s="21">
        <v>19262.7</v>
      </c>
      <c r="L96" s="17"/>
    </row>
    <row r="97" spans="1:12">
      <c r="A97" s="17">
        <v>2008</v>
      </c>
      <c r="B97" s="17"/>
      <c r="C97" s="21">
        <v>6614.6</v>
      </c>
      <c r="D97" s="21">
        <v>4047.4</v>
      </c>
      <c r="E97" s="17">
        <v>707.2</v>
      </c>
      <c r="F97" s="17">
        <v>101.4</v>
      </c>
      <c r="G97" s="21">
        <v>4856</v>
      </c>
      <c r="H97" s="17">
        <v>287.60000000000002</v>
      </c>
      <c r="I97" s="21">
        <v>11758.2</v>
      </c>
      <c r="J97" s="21">
        <v>8978.2000000000007</v>
      </c>
      <c r="K97" s="21">
        <v>20736.3</v>
      </c>
      <c r="L97" s="17"/>
    </row>
    <row r="98" spans="1:12">
      <c r="A98" s="17">
        <v>2009</v>
      </c>
      <c r="B98" s="17"/>
      <c r="C98" s="21">
        <v>6093.3</v>
      </c>
      <c r="D98" s="21">
        <v>2270.1</v>
      </c>
      <c r="E98" s="17">
        <v>647.1</v>
      </c>
      <c r="F98" s="17">
        <v>114.9</v>
      </c>
      <c r="G98" s="21">
        <v>3032.1</v>
      </c>
      <c r="H98" s="17">
        <v>75.599999999999994</v>
      </c>
      <c r="I98" s="21">
        <v>9201</v>
      </c>
      <c r="J98" s="21">
        <v>8442.9</v>
      </c>
      <c r="K98" s="21">
        <v>17643.900000000001</v>
      </c>
      <c r="L98" s="17"/>
    </row>
    <row r="99" spans="1:12">
      <c r="A99" s="17">
        <v>2010</v>
      </c>
      <c r="B99" s="17"/>
      <c r="C99" s="21">
        <v>5482.5</v>
      </c>
      <c r="D99" s="21">
        <v>2500.5</v>
      </c>
      <c r="E99" s="17">
        <v>667.9</v>
      </c>
      <c r="F99" s="17">
        <v>134.6</v>
      </c>
      <c r="G99" s="21">
        <v>3303</v>
      </c>
      <c r="H99" s="17">
        <v>95.7</v>
      </c>
      <c r="I99" s="21">
        <v>8881.2000000000007</v>
      </c>
      <c r="J99" s="21">
        <v>9547.9</v>
      </c>
      <c r="K99" s="21">
        <v>18429.099999999999</v>
      </c>
      <c r="L99" s="17"/>
    </row>
    <row r="100" spans="1:12">
      <c r="A100" s="17">
        <v>2011</v>
      </c>
      <c r="B100" s="17"/>
      <c r="C100" s="21">
        <v>5399.3</v>
      </c>
      <c r="D100" s="21">
        <v>2750.9</v>
      </c>
      <c r="E100" s="17">
        <v>667.7</v>
      </c>
      <c r="F100" s="17">
        <v>115.8</v>
      </c>
      <c r="G100" s="21">
        <v>3534.4</v>
      </c>
      <c r="H100" s="17">
        <v>111.6</v>
      </c>
      <c r="I100" s="21">
        <v>9045.2999999999993</v>
      </c>
      <c r="J100" s="21">
        <v>9357</v>
      </c>
      <c r="K100" s="21">
        <v>18402.3</v>
      </c>
      <c r="L100" s="17"/>
    </row>
    <row r="101" spans="1:12">
      <c r="A101" s="17">
        <v>2012</v>
      </c>
      <c r="B101" s="17"/>
      <c r="C101" s="21">
        <v>4639.5</v>
      </c>
      <c r="D101" s="21">
        <v>3633.2</v>
      </c>
      <c r="E101" s="17">
        <v>530.6</v>
      </c>
      <c r="F101" s="17">
        <v>61.4</v>
      </c>
      <c r="G101" s="21">
        <v>4225.3</v>
      </c>
      <c r="H101" s="17">
        <v>103.8</v>
      </c>
      <c r="I101" s="21">
        <v>8968.6</v>
      </c>
      <c r="J101" s="21">
        <v>8929.7000000000007</v>
      </c>
      <c r="K101" s="21">
        <v>17898.3</v>
      </c>
      <c r="L101" s="17"/>
    </row>
    <row r="102" spans="1:12">
      <c r="A102" s="17">
        <v>2013</v>
      </c>
      <c r="B102" s="17"/>
      <c r="C102" s="21">
        <v>5200.3</v>
      </c>
      <c r="D102" s="21">
        <v>2965.8</v>
      </c>
      <c r="E102" s="17">
        <v>606.20000000000005</v>
      </c>
      <c r="F102" s="17">
        <v>66.400000000000006</v>
      </c>
      <c r="G102" s="21">
        <v>3638.4</v>
      </c>
      <c r="H102" s="17">
        <v>132.69999999999999</v>
      </c>
      <c r="I102" s="21">
        <v>8971.4</v>
      </c>
      <c r="J102" s="21">
        <v>9543.5</v>
      </c>
      <c r="K102" s="21">
        <v>18514.900000000001</v>
      </c>
      <c r="L102" s="17"/>
    </row>
    <row r="103" spans="1:12">
      <c r="A103" s="17">
        <v>2014</v>
      </c>
      <c r="B103" s="17"/>
      <c r="C103" s="21">
        <v>5747.2</v>
      </c>
      <c r="D103" s="21">
        <v>3129.8</v>
      </c>
      <c r="E103" s="17">
        <v>856.2</v>
      </c>
      <c r="F103" s="17">
        <v>113.7</v>
      </c>
      <c r="G103" s="21">
        <v>4099.6000000000004</v>
      </c>
      <c r="H103" s="17">
        <v>131</v>
      </c>
      <c r="I103" s="21">
        <v>9977.7999999999993</v>
      </c>
      <c r="J103" s="21">
        <v>10031.299999999999</v>
      </c>
      <c r="K103" s="21">
        <v>20009.2</v>
      </c>
      <c r="L103" s="17"/>
    </row>
    <row r="104" spans="1:12">
      <c r="A104" s="17">
        <v>2015</v>
      </c>
      <c r="B104" s="17"/>
      <c r="C104" s="21">
        <v>5064.3</v>
      </c>
      <c r="D104" s="21">
        <v>2348.1999999999998</v>
      </c>
      <c r="E104" s="17">
        <v>618.5</v>
      </c>
      <c r="F104" s="17">
        <v>43.2</v>
      </c>
      <c r="G104" s="21">
        <v>3010</v>
      </c>
      <c r="H104" s="17">
        <v>150.30000000000001</v>
      </c>
      <c r="I104" s="21">
        <v>8224.5</v>
      </c>
      <c r="J104" s="21">
        <v>9456.2000000000007</v>
      </c>
      <c r="K104" s="21">
        <v>17680.7</v>
      </c>
      <c r="L104" s="17"/>
    </row>
    <row r="105" spans="1:12">
      <c r="A105" s="17">
        <v>2016</v>
      </c>
      <c r="B105" s="17"/>
      <c r="C105" s="21">
        <v>4471.1000000000004</v>
      </c>
      <c r="D105" s="21">
        <v>1479.5</v>
      </c>
      <c r="E105" s="17">
        <v>574.29999999999995</v>
      </c>
      <c r="F105" s="17">
        <v>45.3</v>
      </c>
      <c r="G105" s="21">
        <v>2099.1</v>
      </c>
      <c r="H105" s="17">
        <v>102.7</v>
      </c>
      <c r="I105" s="21">
        <v>6673</v>
      </c>
      <c r="J105" s="21">
        <v>8933.6</v>
      </c>
      <c r="K105" s="21">
        <v>15606.6</v>
      </c>
      <c r="L105" s="17"/>
    </row>
    <row r="106" spans="1:12">
      <c r="A106" s="17">
        <v>2017</v>
      </c>
      <c r="B106" s="17"/>
      <c r="C106" s="21">
        <v>5208.1000000000004</v>
      </c>
      <c r="D106" s="21">
        <v>1540.7</v>
      </c>
      <c r="E106" s="17">
        <v>701.5</v>
      </c>
      <c r="F106" s="17">
        <v>37.9</v>
      </c>
      <c r="G106" s="21">
        <v>2280</v>
      </c>
      <c r="H106" s="17">
        <v>111.1</v>
      </c>
      <c r="I106" s="21">
        <v>7599.3</v>
      </c>
      <c r="J106" s="21">
        <v>8849.1</v>
      </c>
      <c r="K106" s="21">
        <v>16448.400000000001</v>
      </c>
      <c r="L106" s="17"/>
    </row>
    <row r="107" spans="1:12">
      <c r="A107" s="17">
        <v>2018</v>
      </c>
      <c r="B107" s="17"/>
      <c r="C107" s="21">
        <v>6008</v>
      </c>
      <c r="D107" s="21">
        <v>2185.4</v>
      </c>
      <c r="E107" s="17">
        <v>951.1</v>
      </c>
      <c r="F107" s="17">
        <v>50</v>
      </c>
      <c r="G107" s="21">
        <v>3186.5</v>
      </c>
      <c r="H107" s="17">
        <v>149.6</v>
      </c>
      <c r="I107" s="21">
        <v>9344.2000000000007</v>
      </c>
      <c r="J107" s="21">
        <v>9658.6</v>
      </c>
      <c r="K107" s="21">
        <v>19002.8</v>
      </c>
      <c r="L107" s="17"/>
    </row>
    <row r="108" spans="1:12">
      <c r="A108" s="17">
        <v>2019</v>
      </c>
      <c r="B108" s="17"/>
      <c r="C108" s="21">
        <v>5972.3</v>
      </c>
      <c r="D108" s="21">
        <v>2034.7</v>
      </c>
      <c r="E108" s="17">
        <v>848.3</v>
      </c>
      <c r="F108" s="17">
        <v>73.099999999999994</v>
      </c>
      <c r="G108" s="21">
        <v>2956.1</v>
      </c>
      <c r="H108" s="17">
        <v>146.9</v>
      </c>
      <c r="I108" s="21">
        <v>9075.2999999999993</v>
      </c>
      <c r="J108" s="21">
        <v>8995.4</v>
      </c>
      <c r="K108" s="21">
        <v>18070.8</v>
      </c>
      <c r="L108" s="17"/>
    </row>
    <row r="109" spans="1:12">
      <c r="A109" s="17">
        <v>2020</v>
      </c>
      <c r="B109" s="17"/>
      <c r="C109" s="21">
        <v>5595.2</v>
      </c>
      <c r="D109" s="21">
        <v>1223.7</v>
      </c>
      <c r="E109" s="17">
        <v>668.9</v>
      </c>
      <c r="F109" s="17">
        <v>45.5</v>
      </c>
      <c r="G109" s="21">
        <v>1938</v>
      </c>
      <c r="H109" s="17">
        <v>96.3</v>
      </c>
      <c r="I109" s="21">
        <v>7629.4</v>
      </c>
      <c r="J109" s="21">
        <v>9596.7999999999993</v>
      </c>
      <c r="K109" s="21">
        <v>17226.3</v>
      </c>
      <c r="L109" s="17" t="s">
        <v>257</v>
      </c>
    </row>
    <row r="110" spans="1:12">
      <c r="A110" s="18">
        <v>2021</v>
      </c>
      <c r="B110" s="18"/>
      <c r="C110" s="26">
        <v>6139.9</v>
      </c>
      <c r="D110" s="26">
        <v>1900.4</v>
      </c>
      <c r="E110" s="18">
        <v>811.6</v>
      </c>
      <c r="F110" s="18">
        <v>57.2</v>
      </c>
      <c r="G110" s="26">
        <v>2769.2</v>
      </c>
      <c r="H110" s="18">
        <v>122.8</v>
      </c>
      <c r="I110" s="26">
        <v>9031.9</v>
      </c>
      <c r="J110" s="26">
        <v>10161.799999999999</v>
      </c>
      <c r="K110" s="26">
        <v>19193.599999999999</v>
      </c>
      <c r="L110" s="24"/>
    </row>
  </sheetData>
  <mergeCells count="10">
    <mergeCell ref="B58:L58"/>
    <mergeCell ref="A2:A5"/>
    <mergeCell ref="B2:I2"/>
    <mergeCell ref="J2:J4"/>
    <mergeCell ref="K2:L4"/>
    <mergeCell ref="B3:B4"/>
    <mergeCell ref="C3:C4"/>
    <mergeCell ref="D3:G3"/>
    <mergeCell ref="I3:I4"/>
    <mergeCell ref="B5:L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07935E43F4149BD27F899D609E5A1" ma:contentTypeVersion="13" ma:contentTypeDescription="Create a new document." ma:contentTypeScope="" ma:versionID="a139dc54b7b3223375323edc0a1e653c">
  <xsd:schema xmlns:xsd="http://www.w3.org/2001/XMLSchema" xmlns:xs="http://www.w3.org/2001/XMLSchema" xmlns:p="http://schemas.microsoft.com/office/2006/metadata/properties" xmlns:ns3="e857edc0-520f-4533-8f0e-2471aabd30f4" xmlns:ns4="f3cc449e-d972-460a-b378-179ab45bd9c2" targetNamespace="http://schemas.microsoft.com/office/2006/metadata/properties" ma:root="true" ma:fieldsID="f2eb62f303b484f0f734a115bc47a910" ns3:_="" ns4:_="">
    <xsd:import namespace="e857edc0-520f-4533-8f0e-2471aabd30f4"/>
    <xsd:import namespace="f3cc449e-d972-460a-b378-179ab45bd9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7edc0-520f-4533-8f0e-2471aabd3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c449e-d972-460a-b378-179ab45bd9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857edc0-520f-4533-8f0e-2471aabd30f4" xsi:nil="true"/>
  </documentManagement>
</p:properties>
</file>

<file path=customXml/itemProps1.xml><?xml version="1.0" encoding="utf-8"?>
<ds:datastoreItem xmlns:ds="http://schemas.openxmlformats.org/officeDocument/2006/customXml" ds:itemID="{DC234B53-ADCF-4C1B-AC6A-76CFAD62C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7edc0-520f-4533-8f0e-2471aabd30f4"/>
    <ds:schemaRef ds:uri="f3cc449e-d972-460a-b378-179ab45bd9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22532B-9BA1-44F2-8463-3AA3AD6992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53AACE-E52D-4941-BC01-F0CD518385CC}">
  <ds:schemaRefs>
    <ds:schemaRef ds:uri="http://purl.org/dc/elements/1.1/"/>
    <ds:schemaRef ds:uri="e857edc0-520f-4533-8f0e-2471aabd30f4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f3cc449e-d972-460a-b378-179ab45bd9c2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README</vt:lpstr>
      <vt:lpstr>Summary</vt:lpstr>
      <vt:lpstr>Zone Grouping</vt:lpstr>
      <vt:lpstr>Space Heating Sources</vt:lpstr>
      <vt:lpstr>1980 Fuel Sources</vt:lpstr>
      <vt:lpstr>Test Math, MA</vt:lpstr>
      <vt:lpstr>IL</vt:lpstr>
      <vt:lpstr>MI</vt:lpstr>
      <vt:lpstr>NY</vt:lpstr>
      <vt:lpstr>PA</vt:lpstr>
      <vt:lpstr>OH</vt:lpstr>
      <vt:lpstr>MA</vt:lpstr>
      <vt:lpstr>WI</vt:lpstr>
      <vt:lpstr>MN</vt:lpstr>
      <vt:lpstr>IN</vt:lpstr>
      <vt:lpstr>CO</vt:lpstr>
      <vt:lpstr>IA</vt:lpstr>
      <vt:lpstr>CT</vt:lpstr>
      <vt:lpstr>NJ</vt:lpstr>
      <vt:lpstr>NE</vt:lpstr>
      <vt:lpstr>UT</vt:lpstr>
      <vt:lpstr>ME</vt:lpstr>
      <vt:lpstr>ID</vt:lpstr>
      <vt:lpstr>NH</vt:lpstr>
      <vt:lpstr>WA</vt:lpstr>
      <vt:lpstr>MT</vt:lpstr>
      <vt:lpstr>RI</vt:lpstr>
      <vt:lpstr>SD</vt:lpstr>
      <vt:lpstr>ND</vt:lpstr>
      <vt:lpstr>VT</vt:lpstr>
      <vt:lpstr>AK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 Brownsberger</dc:creator>
  <cp:keywords/>
  <dc:description/>
  <cp:lastModifiedBy>Brownsberger, William (SEN)</cp:lastModifiedBy>
  <cp:revision/>
  <dcterms:created xsi:type="dcterms:W3CDTF">2023-10-15T11:08:35Z</dcterms:created>
  <dcterms:modified xsi:type="dcterms:W3CDTF">2023-10-21T21:50:42Z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2ae070b1-9c42-4f76-a2d7-06969ea57408</vt:lpwstr>
  </property>
  <property fmtid="{D5CDD505-2E9C-101B-9397-08002B2CF9AE}" pid="3" name="ContentTypeId">
    <vt:lpwstr>0x010100FD407935E43F4149BD27F899D609E5A1</vt:lpwstr>
  </property>
</Properties>
</file>